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https://valamar-my.sharepoint.com/personal/nstajner_riviera_hr/Documents/Radna površina/SOLE - škola/"/>
    </mc:Choice>
  </mc:AlternateContent>
  <xr:revisionPtr revIDLastSave="0" documentId="8_{ECAC1461-0BEC-4A4D-BFF9-171E9E397591}" xr6:coauthVersionLast="36" xr6:coauthVersionMax="36" xr10:uidLastSave="{00000000-0000-0000-0000-000000000000}"/>
  <bookViews>
    <workbookView xWindow="32760" yWindow="32760" windowWidth="28800" windowHeight="12165" tabRatio="906" activeTab="2"/>
  </bookViews>
  <sheets>
    <sheet name="PLAN PRIHODA 1.1.-30.6.23." sheetId="7" r:id="rId1"/>
    <sheet name="OPĆI DIO 1.1.-30.6.23." sheetId="8" r:id="rId2"/>
    <sheet name="FP Ril 01.01.-30.06.23." sheetId="10" r:id="rId3"/>
    <sheet name="FP Ril 01.07.-31.12.23." sheetId="11" r:id="rId4"/>
    <sheet name="PLAN PRIHODA 1.7.-31.12.23." sheetId="12" r:id="rId5"/>
    <sheet name="OPĆI DIO 1.7.-31.12.23." sheetId="13" r:id="rId6"/>
  </sheets>
  <definedNames>
    <definedName name="_xlnm.Print_Titles" localSheetId="2">'FP Ril 01.01.-30.06.23.'!$3:$3</definedName>
    <definedName name="_xlnm.Print_Titles" localSheetId="3">'FP Ril 01.07.-31.12.23.'!$3:$3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C83" i="11" l="1"/>
  <c r="C86" i="11"/>
  <c r="C302" i="11"/>
  <c r="C84" i="10"/>
  <c r="F14" i="8"/>
  <c r="F12" i="8"/>
  <c r="H24" i="13"/>
  <c r="G24" i="13"/>
  <c r="F14" i="13"/>
  <c r="F17" i="13"/>
  <c r="F12" i="13"/>
  <c r="F9" i="13"/>
  <c r="H24" i="8"/>
  <c r="G24" i="8"/>
  <c r="F17" i="8"/>
  <c r="B23" i="12"/>
  <c r="F23" i="12"/>
  <c r="E23" i="12"/>
  <c r="G23" i="12"/>
  <c r="D23" i="12"/>
  <c r="C23" i="12"/>
  <c r="G23" i="7"/>
  <c r="F23" i="7"/>
  <c r="E23" i="7"/>
  <c r="D23" i="7"/>
  <c r="C23" i="7"/>
  <c r="B23" i="7"/>
  <c r="C182" i="10"/>
  <c r="C181" i="10"/>
  <c r="C180" i="10"/>
  <c r="C179" i="10"/>
  <c r="J181" i="10"/>
  <c r="J179" i="10"/>
  <c r="J193" i="10"/>
  <c r="M149" i="11"/>
  <c r="M191" i="11"/>
  <c r="M216" i="11"/>
  <c r="N216" i="11"/>
  <c r="M221" i="11"/>
  <c r="M255" i="11"/>
  <c r="M280" i="11"/>
  <c r="N255" i="11"/>
  <c r="M260" i="11"/>
  <c r="P302" i="11"/>
  <c r="C298" i="11"/>
  <c r="C297" i="11"/>
  <c r="C296" i="11"/>
  <c r="C295" i="11"/>
  <c r="J294" i="11"/>
  <c r="C294" i="11"/>
  <c r="C293" i="11"/>
  <c r="C292" i="11"/>
  <c r="C291" i="11"/>
  <c r="C290" i="11"/>
  <c r="C287" i="11"/>
  <c r="C289" i="11"/>
  <c r="C288" i="11"/>
  <c r="J287" i="11"/>
  <c r="P280" i="11"/>
  <c r="L280" i="11"/>
  <c r="K280" i="11"/>
  <c r="J280" i="11"/>
  <c r="I280" i="11"/>
  <c r="H280" i="11"/>
  <c r="G280" i="11"/>
  <c r="E280" i="11"/>
  <c r="C279" i="11"/>
  <c r="C278" i="11"/>
  <c r="C277" i="11"/>
  <c r="C276" i="11"/>
  <c r="C274" i="11"/>
  <c r="C273" i="11"/>
  <c r="C272" i="11"/>
  <c r="C271" i="11"/>
  <c r="C270" i="11"/>
  <c r="C269" i="11"/>
  <c r="C268" i="11"/>
  <c r="C267" i="11"/>
  <c r="C266" i="11"/>
  <c r="C265" i="11"/>
  <c r="C264" i="11"/>
  <c r="C260" i="11"/>
  <c r="C263" i="11"/>
  <c r="C262" i="11"/>
  <c r="C261" i="11"/>
  <c r="D260" i="11"/>
  <c r="D280" i="11"/>
  <c r="D39" i="11"/>
  <c r="C259" i="11"/>
  <c r="C258" i="11"/>
  <c r="C257" i="11"/>
  <c r="C256" i="11"/>
  <c r="C255" i="11"/>
  <c r="O255" i="11"/>
  <c r="L255" i="11"/>
  <c r="K255" i="11"/>
  <c r="I255" i="11"/>
  <c r="H255" i="11"/>
  <c r="G255" i="11"/>
  <c r="F255" i="11"/>
  <c r="E255" i="11"/>
  <c r="D255" i="11"/>
  <c r="P241" i="11"/>
  <c r="L241" i="11"/>
  <c r="K241" i="11"/>
  <c r="J241" i="11"/>
  <c r="I241" i="11"/>
  <c r="H241" i="11"/>
  <c r="G241" i="11"/>
  <c r="E241" i="11"/>
  <c r="C240" i="11"/>
  <c r="C239" i="11"/>
  <c r="C238" i="11"/>
  <c r="C237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0" i="11"/>
  <c r="C216" i="11"/>
  <c r="C219" i="11"/>
  <c r="C218" i="11"/>
  <c r="C217" i="11"/>
  <c r="O216" i="11"/>
  <c r="L216" i="11"/>
  <c r="K216" i="11"/>
  <c r="I216" i="11"/>
  <c r="H216" i="11"/>
  <c r="G216" i="11"/>
  <c r="F216" i="11"/>
  <c r="E216" i="11"/>
  <c r="D216" i="11"/>
  <c r="D241" i="11"/>
  <c r="P207" i="11"/>
  <c r="L207" i="11"/>
  <c r="K207" i="11"/>
  <c r="H207" i="11"/>
  <c r="G207" i="11"/>
  <c r="C206" i="11"/>
  <c r="C205" i="11"/>
  <c r="C204" i="11"/>
  <c r="C203" i="11"/>
  <c r="D36" i="11"/>
  <c r="D35" i="11"/>
  <c r="O202" i="11"/>
  <c r="O207" i="11"/>
  <c r="J202" i="11"/>
  <c r="J207" i="11"/>
  <c r="I202" i="11"/>
  <c r="I207" i="11"/>
  <c r="F202" i="11"/>
  <c r="F207" i="11"/>
  <c r="E202" i="11"/>
  <c r="E207" i="11"/>
  <c r="D202" i="11"/>
  <c r="D207" i="11"/>
  <c r="C189" i="11"/>
  <c r="C188" i="11"/>
  <c r="C187" i="11"/>
  <c r="C186" i="11"/>
  <c r="C185" i="11"/>
  <c r="C184" i="11"/>
  <c r="R183" i="11"/>
  <c r="L183" i="11"/>
  <c r="K183" i="11"/>
  <c r="J183" i="11"/>
  <c r="I183" i="11"/>
  <c r="I191" i="11"/>
  <c r="D28" i="11"/>
  <c r="H183" i="11"/>
  <c r="G183" i="11"/>
  <c r="F183" i="11"/>
  <c r="E183" i="11"/>
  <c r="C183" i="11"/>
  <c r="C182" i="11"/>
  <c r="J181" i="11"/>
  <c r="F181" i="11"/>
  <c r="C180" i="11"/>
  <c r="C179" i="11"/>
  <c r="J179" i="11"/>
  <c r="F179" i="11"/>
  <c r="C178" i="11"/>
  <c r="C177" i="11"/>
  <c r="J177" i="11"/>
  <c r="F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R149" i="11"/>
  <c r="L149" i="11"/>
  <c r="K149" i="11"/>
  <c r="J149" i="11"/>
  <c r="I149" i="11"/>
  <c r="H149" i="11"/>
  <c r="G149" i="11"/>
  <c r="F149" i="11"/>
  <c r="E149" i="11"/>
  <c r="D149" i="11"/>
  <c r="C148" i="11"/>
  <c r="C147" i="11"/>
  <c r="C146" i="11"/>
  <c r="C145" i="11"/>
  <c r="R144" i="11"/>
  <c r="L144" i="11"/>
  <c r="K144" i="11"/>
  <c r="J144" i="11"/>
  <c r="I144" i="11"/>
  <c r="H144" i="11"/>
  <c r="G144" i="11"/>
  <c r="F144" i="11"/>
  <c r="E144" i="11"/>
  <c r="D144" i="11"/>
  <c r="D191" i="11"/>
  <c r="D23" i="11"/>
  <c r="K133" i="11"/>
  <c r="C131" i="11"/>
  <c r="C130" i="11"/>
  <c r="C129" i="11"/>
  <c r="C128" i="11"/>
  <c r="C127" i="11"/>
  <c r="C126" i="11"/>
  <c r="L125" i="11"/>
  <c r="K125" i="11"/>
  <c r="J125" i="11"/>
  <c r="I125" i="11"/>
  <c r="H125" i="11"/>
  <c r="C125" i="11"/>
  <c r="G125" i="11"/>
  <c r="F125" i="11"/>
  <c r="E125" i="11"/>
  <c r="C124" i="11"/>
  <c r="C123" i="11"/>
  <c r="L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L103" i="11"/>
  <c r="K103" i="11"/>
  <c r="J103" i="11"/>
  <c r="I103" i="11"/>
  <c r="F103" i="11"/>
  <c r="E103" i="11"/>
  <c r="D103" i="11"/>
  <c r="C102" i="11"/>
  <c r="C101" i="11"/>
  <c r="C100" i="11"/>
  <c r="C99" i="11"/>
  <c r="L98" i="11"/>
  <c r="K98" i="11"/>
  <c r="J98" i="11"/>
  <c r="I98" i="11"/>
  <c r="F98" i="11"/>
  <c r="E98" i="11"/>
  <c r="D98" i="11"/>
  <c r="H86" i="11"/>
  <c r="G86" i="11"/>
  <c r="E86" i="11"/>
  <c r="L83" i="11"/>
  <c r="D10" i="11"/>
  <c r="J83" i="11"/>
  <c r="I83" i="11"/>
  <c r="F83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L57" i="11"/>
  <c r="K57" i="11"/>
  <c r="J57" i="11"/>
  <c r="I57" i="11"/>
  <c r="F57" i="11"/>
  <c r="D57" i="11"/>
  <c r="D86" i="11"/>
  <c r="D15" i="11"/>
  <c r="D14" i="11"/>
  <c r="D13" i="11"/>
  <c r="D12" i="11"/>
  <c r="P297" i="10"/>
  <c r="C293" i="10"/>
  <c r="C292" i="10"/>
  <c r="C291" i="10"/>
  <c r="C290" i="10"/>
  <c r="J289" i="10"/>
  <c r="C289" i="10"/>
  <c r="C288" i="10"/>
  <c r="C287" i="10"/>
  <c r="C286" i="10"/>
  <c r="C285" i="10"/>
  <c r="C284" i="10"/>
  <c r="C283" i="10"/>
  <c r="J282" i="10"/>
  <c r="J294" i="10"/>
  <c r="P276" i="10"/>
  <c r="L276" i="10"/>
  <c r="K276" i="10"/>
  <c r="J276" i="10"/>
  <c r="I276" i="10"/>
  <c r="H276" i="10"/>
  <c r="G276" i="10"/>
  <c r="E276" i="10"/>
  <c r="C275" i="10"/>
  <c r="C274" i="10"/>
  <c r="C273" i="10"/>
  <c r="C272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M256" i="10"/>
  <c r="D256" i="10"/>
  <c r="C255" i="10"/>
  <c r="C254" i="10"/>
  <c r="C253" i="10"/>
  <c r="C252" i="10"/>
  <c r="O251" i="10"/>
  <c r="N251" i="10"/>
  <c r="M251" i="10"/>
  <c r="M276" i="10"/>
  <c r="L251" i="10"/>
  <c r="K251" i="10"/>
  <c r="I251" i="10"/>
  <c r="H251" i="10"/>
  <c r="G251" i="10"/>
  <c r="F251" i="10"/>
  <c r="E251" i="10"/>
  <c r="D251" i="10"/>
  <c r="P243" i="10"/>
  <c r="L243" i="10"/>
  <c r="K243" i="10"/>
  <c r="J243" i="10"/>
  <c r="I243" i="10"/>
  <c r="H243" i="10"/>
  <c r="G243" i="10"/>
  <c r="E243" i="10"/>
  <c r="C242" i="10"/>
  <c r="C241" i="10"/>
  <c r="C240" i="10"/>
  <c r="C239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M223" i="10"/>
  <c r="M243" i="10"/>
  <c r="C222" i="10"/>
  <c r="C221" i="10"/>
  <c r="C220" i="10"/>
  <c r="C219" i="10"/>
  <c r="O218" i="10"/>
  <c r="N218" i="10"/>
  <c r="M218" i="10"/>
  <c r="L218" i="10"/>
  <c r="K218" i="10"/>
  <c r="I218" i="10"/>
  <c r="H218" i="10"/>
  <c r="G218" i="10"/>
  <c r="F218" i="10"/>
  <c r="E218" i="10"/>
  <c r="D218" i="10"/>
  <c r="D243" i="10"/>
  <c r="P209" i="10"/>
  <c r="L209" i="10"/>
  <c r="K209" i="10"/>
  <c r="H209" i="10"/>
  <c r="G209" i="10"/>
  <c r="C208" i="10"/>
  <c r="C207" i="10"/>
  <c r="C206" i="10"/>
  <c r="C205" i="10"/>
  <c r="D36" i="10"/>
  <c r="D35" i="10"/>
  <c r="O204" i="10"/>
  <c r="O209" i="10"/>
  <c r="J204" i="10"/>
  <c r="J209" i="10"/>
  <c r="I204" i="10"/>
  <c r="I209" i="10"/>
  <c r="F204" i="10"/>
  <c r="F209" i="10"/>
  <c r="E204" i="10"/>
  <c r="E209" i="10"/>
  <c r="D204" i="10"/>
  <c r="D209" i="10"/>
  <c r="C191" i="10"/>
  <c r="C190" i="10"/>
  <c r="C189" i="10"/>
  <c r="C188" i="10"/>
  <c r="C187" i="10"/>
  <c r="C186" i="10"/>
  <c r="R185" i="10"/>
  <c r="L185" i="10"/>
  <c r="L193" i="10"/>
  <c r="N297" i="10"/>
  <c r="K185" i="10"/>
  <c r="J185" i="10"/>
  <c r="I185" i="10"/>
  <c r="H185" i="10"/>
  <c r="G185" i="10"/>
  <c r="F185" i="10"/>
  <c r="E185" i="10"/>
  <c r="C184" i="10"/>
  <c r="J183" i="10"/>
  <c r="F183" i="10"/>
  <c r="F179" i="10"/>
  <c r="C178" i="10"/>
  <c r="C177" i="10"/>
  <c r="J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R149" i="10"/>
  <c r="M149" i="10"/>
  <c r="M193" i="10"/>
  <c r="L149" i="10"/>
  <c r="K149" i="10"/>
  <c r="K193" i="10"/>
  <c r="D30" i="10"/>
  <c r="J149" i="10"/>
  <c r="I149" i="10"/>
  <c r="H149" i="10"/>
  <c r="G149" i="10"/>
  <c r="F149" i="10"/>
  <c r="E149" i="10"/>
  <c r="D149" i="10"/>
  <c r="C148" i="10"/>
  <c r="C147" i="10"/>
  <c r="C146" i="10"/>
  <c r="C145" i="10"/>
  <c r="R144" i="10"/>
  <c r="R193" i="10"/>
  <c r="S297" i="10"/>
  <c r="L144" i="10"/>
  <c r="K144" i="10"/>
  <c r="J144" i="10"/>
  <c r="I144" i="10"/>
  <c r="H144" i="10"/>
  <c r="G144" i="10"/>
  <c r="F144" i="10"/>
  <c r="E144" i="10"/>
  <c r="D144" i="10"/>
  <c r="D193" i="10"/>
  <c r="D23" i="10"/>
  <c r="K133" i="10"/>
  <c r="C131" i="10"/>
  <c r="C130" i="10"/>
  <c r="C129" i="10"/>
  <c r="C128" i="10"/>
  <c r="C127" i="10"/>
  <c r="C126" i="10"/>
  <c r="L125" i="10"/>
  <c r="K125" i="10"/>
  <c r="J125" i="10"/>
  <c r="I125" i="10"/>
  <c r="H125" i="10"/>
  <c r="G125" i="10"/>
  <c r="F125" i="10"/>
  <c r="E125" i="10"/>
  <c r="C124" i="10"/>
  <c r="C123" i="10"/>
  <c r="L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L103" i="10"/>
  <c r="K103" i="10"/>
  <c r="J103" i="10"/>
  <c r="I103" i="10"/>
  <c r="F103" i="10"/>
  <c r="E103" i="10"/>
  <c r="D103" i="10"/>
  <c r="C102" i="10"/>
  <c r="C101" i="10"/>
  <c r="C100" i="10"/>
  <c r="C99" i="10"/>
  <c r="L98" i="10"/>
  <c r="L133" i="10"/>
  <c r="D18" i="10"/>
  <c r="K98" i="10"/>
  <c r="J98" i="10"/>
  <c r="I98" i="10"/>
  <c r="F98" i="10"/>
  <c r="F133" i="10"/>
  <c r="D19" i="10"/>
  <c r="E98" i="10"/>
  <c r="E133" i="10"/>
  <c r="D98" i="10"/>
  <c r="H86" i="10"/>
  <c r="G86" i="10"/>
  <c r="E86" i="10"/>
  <c r="L83" i="10"/>
  <c r="K83" i="10"/>
  <c r="D10" i="10"/>
  <c r="J83" i="10"/>
  <c r="I83" i="10"/>
  <c r="F83" i="10"/>
  <c r="C83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L57" i="10"/>
  <c r="K57" i="10"/>
  <c r="D11" i="10"/>
  <c r="J57" i="10"/>
  <c r="J86" i="10"/>
  <c r="L297" i="10"/>
  <c r="I57" i="10"/>
  <c r="I86" i="10"/>
  <c r="F57" i="10"/>
  <c r="D57" i="10"/>
  <c r="D86" i="10"/>
  <c r="D15" i="10"/>
  <c r="D14" i="10"/>
  <c r="D13" i="10"/>
  <c r="D12" i="10"/>
  <c r="I86" i="11"/>
  <c r="K191" i="11"/>
  <c r="D30" i="11"/>
  <c r="K86" i="11"/>
  <c r="R302" i="11"/>
  <c r="J133" i="11"/>
  <c r="D21" i="11"/>
  <c r="D11" i="11"/>
  <c r="N191" i="11"/>
  <c r="O191" i="11"/>
  <c r="E42" i="11"/>
  <c r="F42" i="11"/>
  <c r="M241" i="11"/>
  <c r="D38" i="11"/>
  <c r="M302" i="11"/>
  <c r="B24" i="7"/>
  <c r="B24" i="12"/>
  <c r="M86" i="10"/>
  <c r="N86" i="10"/>
  <c r="D276" i="10"/>
  <c r="D39" i="10"/>
  <c r="F86" i="10"/>
  <c r="C103" i="10"/>
  <c r="J133" i="10"/>
  <c r="D21" i="10"/>
  <c r="C125" i="10"/>
  <c r="C256" i="10"/>
  <c r="G193" i="10"/>
  <c r="D26" i="10"/>
  <c r="H193" i="10"/>
  <c r="D27" i="10"/>
  <c r="L86" i="10"/>
  <c r="D38" i="10"/>
  <c r="D37" i="10"/>
  <c r="M297" i="10"/>
  <c r="D9" i="10"/>
  <c r="D133" i="10"/>
  <c r="D17" i="10"/>
  <c r="C251" i="10"/>
  <c r="C276" i="10"/>
  <c r="C282" i="10"/>
  <c r="C294" i="10"/>
  <c r="D41" i="10"/>
  <c r="D40" i="10"/>
  <c r="I133" i="10"/>
  <c r="D20" i="10"/>
  <c r="K297" i="10"/>
  <c r="C144" i="10"/>
  <c r="C149" i="10"/>
  <c r="C185" i="10"/>
  <c r="I193" i="10"/>
  <c r="C218" i="10"/>
  <c r="C223" i="10"/>
  <c r="C57" i="10"/>
  <c r="C86" i="10"/>
  <c r="C98" i="10"/>
  <c r="C133" i="10"/>
  <c r="C183" i="10"/>
  <c r="H297" i="10"/>
  <c r="O297" i="10"/>
  <c r="D32" i="10"/>
  <c r="D28" i="10"/>
  <c r="F193" i="10"/>
  <c r="D33" i="10"/>
  <c r="C204" i="10"/>
  <c r="C209" i="10"/>
  <c r="E193" i="10"/>
  <c r="D31" i="10"/>
  <c r="K86" i="10"/>
  <c r="R297" i="10"/>
  <c r="D29" i="10"/>
  <c r="J297" i="10"/>
  <c r="G297" i="10"/>
  <c r="C193" i="10"/>
  <c r="C297" i="10"/>
  <c r="D16" i="10"/>
  <c r="I297" i="10"/>
  <c r="C243" i="10"/>
  <c r="D297" i="10"/>
  <c r="F297" i="10"/>
  <c r="D25" i="10"/>
  <c r="E297" i="10"/>
  <c r="D24" i="10"/>
  <c r="D22" i="10"/>
  <c r="D42" i="10"/>
  <c r="J299" i="11"/>
  <c r="C299" i="11"/>
  <c r="D41" i="11"/>
  <c r="D40" i="11"/>
  <c r="D9" i="11"/>
  <c r="I133" i="11"/>
  <c r="D20" i="11"/>
  <c r="C181" i="11"/>
  <c r="R191" i="11"/>
  <c r="S302" i="11"/>
  <c r="C221" i="11"/>
  <c r="C57" i="11"/>
  <c r="L191" i="11"/>
  <c r="D31" i="11"/>
  <c r="C202" i="11"/>
  <c r="C207" i="11"/>
  <c r="E133" i="11"/>
  <c r="L133" i="11"/>
  <c r="D18" i="11"/>
  <c r="G191" i="11"/>
  <c r="D26" i="11"/>
  <c r="C280" i="11"/>
  <c r="D37" i="11"/>
  <c r="C241" i="11"/>
  <c r="K302" i="11"/>
  <c r="F191" i="11"/>
  <c r="D25" i="11"/>
  <c r="J191" i="11"/>
  <c r="D29" i="11"/>
  <c r="C149" i="11"/>
  <c r="O302" i="11"/>
  <c r="D32" i="11"/>
  <c r="H191" i="11"/>
  <c r="H302" i="11"/>
  <c r="E191" i="11"/>
  <c r="D24" i="11"/>
  <c r="D33" i="11"/>
  <c r="C144" i="11"/>
  <c r="F133" i="11"/>
  <c r="D19" i="11"/>
  <c r="C103" i="11"/>
  <c r="D133" i="11"/>
  <c r="D302" i="11"/>
  <c r="D17" i="11"/>
  <c r="D16" i="11"/>
  <c r="C98" i="11"/>
  <c r="C133" i="11"/>
  <c r="J86" i="11"/>
  <c r="L302" i="11"/>
  <c r="F86" i="11"/>
  <c r="F302" i="11"/>
  <c r="L86" i="11"/>
  <c r="C191" i="11"/>
  <c r="G302" i="11"/>
  <c r="N302" i="11"/>
  <c r="D27" i="11"/>
  <c r="I302" i="11"/>
  <c r="E302" i="11"/>
  <c r="J302" i="11"/>
  <c r="D22" i="11"/>
  <c r="D42" i="11"/>
</calcChain>
</file>

<file path=xl/sharedStrings.xml><?xml version="1.0" encoding="utf-8"?>
<sst xmlns="http://schemas.openxmlformats.org/spreadsheetml/2006/main" count="800" uniqueCount="188">
  <si>
    <t>Vlastiti prihodi</t>
  </si>
  <si>
    <t>Prihodi i primici</t>
  </si>
  <si>
    <t>Ukupno</t>
  </si>
  <si>
    <t>Naziv računa</t>
  </si>
  <si>
    <t>UKUPNO A/Tpr./Kpr.</t>
  </si>
  <si>
    <t>Sveukupno KP</t>
  </si>
  <si>
    <t>Obrazac JLP(R)S FP-RiI</t>
  </si>
  <si>
    <t>Vlastiti prihodi - Prihodi ostvareni obavljanjem osnovnih i ostalih poslova vlastite djelatnosti</t>
  </si>
  <si>
    <t>Račun 
rashoda/
izdatka</t>
  </si>
  <si>
    <t>GRAD PULA</t>
  </si>
  <si>
    <t>Prihodi po posebnim propisima</t>
  </si>
  <si>
    <t>Materijalni rashodi</t>
  </si>
  <si>
    <t>Službena putovanja</t>
  </si>
  <si>
    <t>Naknade za prijevoz</t>
  </si>
  <si>
    <t>Stručno usavršavanje zap.</t>
  </si>
  <si>
    <t>Uredski materijal i ostali mater.</t>
  </si>
  <si>
    <t>Energija</t>
  </si>
  <si>
    <t>Mat.i dijelovi za tek.i inv.održ</t>
  </si>
  <si>
    <t>Sitan inventar i auto gume</t>
  </si>
  <si>
    <t>Službena i radna odjeća</t>
  </si>
  <si>
    <t>Usluge telefona,pošte i pr.</t>
  </si>
  <si>
    <t>Usluge tekućeg i inv.održav.</t>
  </si>
  <si>
    <t>Usluge promidžbe i infor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</si>
  <si>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</si>
  <si>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</si>
  <si>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</si>
  <si>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</si>
  <si>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</si>
  <si>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</si>
  <si>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</si>
  <si>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</si>
  <si>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</si>
  <si>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</si>
  <si>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Ostali nespomenuti rashodi</t>
  </si>
  <si>
    <t>Rashodi za nabavu pr.dug.im</t>
  </si>
  <si>
    <t>Uredska oprema i namještaj</t>
  </si>
  <si>
    <t>Plaće</t>
  </si>
  <si>
    <t>Plaće za redovan rad</t>
  </si>
  <si>
    <t>Ostali rashodi za zaposlene</t>
  </si>
  <si>
    <t>Doprinosi za zdr.osig.</t>
  </si>
  <si>
    <t>Doprinosi za zapošljavanje</t>
  </si>
  <si>
    <t>Zdravstvene  usluge</t>
  </si>
  <si>
    <t>Materijal i sirovine</t>
  </si>
  <si>
    <t>Knjige</t>
  </si>
  <si>
    <t>Intelektualne usluge</t>
  </si>
  <si>
    <t>Sportska i glazbena oprema</t>
  </si>
  <si>
    <t>Državni proračun</t>
  </si>
  <si>
    <t>Ostale usluge za kom.-prije.učenika</t>
  </si>
  <si>
    <t>Zdravstvene usluge-sistematski</t>
  </si>
  <si>
    <t>Naknade troškova osobama izvan radnog odnosa</t>
  </si>
  <si>
    <t>POMOĆI (decentral)</t>
  </si>
  <si>
    <t>Pomoći OPĆINE</t>
  </si>
  <si>
    <t>Pomoći ŽUPANIJA</t>
  </si>
  <si>
    <t>Prihodi za pos.namjene HZZ</t>
  </si>
  <si>
    <t>Prihodi od nefinanc. imovine</t>
  </si>
  <si>
    <t xml:space="preserve">Prihodi od </t>
  </si>
  <si>
    <t>nefinanc.imovine</t>
  </si>
  <si>
    <t>Prihodi po posebnim propisima - sufinanciranje</t>
  </si>
  <si>
    <t>materijalni rashodi</t>
  </si>
  <si>
    <t xml:space="preserve">Grad Pula </t>
  </si>
  <si>
    <t>Donacije</t>
  </si>
  <si>
    <t>POMOĆI OPĆINA LIŽNJAN        (Pb Muntić)</t>
  </si>
  <si>
    <t>DECENTRALIZACIJA</t>
  </si>
  <si>
    <t>Opći prihodi i primici-MATER.TROŠKOVI</t>
  </si>
  <si>
    <t>Opći prihodi i primici-ENERGIJA</t>
  </si>
  <si>
    <t>Opći prihodi i primici-PRIJEVOZ UČENIKA</t>
  </si>
  <si>
    <t>Opći prihodi i primici-HITNE INTERV</t>
  </si>
  <si>
    <t>Opći prihodi i primici-SISTEM.PREGLEDI</t>
  </si>
  <si>
    <t>PRODUŽENI BORAVAK</t>
  </si>
  <si>
    <t>PB Opći prihodi i primici - GRAD PULA</t>
  </si>
  <si>
    <t>PB Prihodi od sufinanciranja</t>
  </si>
  <si>
    <t>PB tekuće pomoći iz općinskih proračuna</t>
  </si>
  <si>
    <t>REDOVAN PROGRAM</t>
  </si>
  <si>
    <t>Opći prihodi i primici (GRAD PULA)</t>
  </si>
  <si>
    <t>Prihodi po posebnim propisima-sufinanciranje</t>
  </si>
  <si>
    <t>Ostali proračuni - ŽUPANIJA</t>
  </si>
  <si>
    <t>Ostali proračuni - OPĆINE</t>
  </si>
  <si>
    <t>Ostali proračuni -POMOĆI-OPĆINA LIŽNJAN (PB Muntić)</t>
  </si>
  <si>
    <t>SOCIJALNA SKRB</t>
  </si>
  <si>
    <t>MT</t>
  </si>
  <si>
    <t>Uređaji,strojevi i oprema</t>
  </si>
  <si>
    <t>Komunikacijska oprema</t>
  </si>
  <si>
    <t>Rashodi za nabavu nepr.dug.Im</t>
  </si>
  <si>
    <t>Licence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</si>
  <si>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</si>
  <si>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</si>
  <si>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</si>
  <si>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</si>
  <si>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</si>
  <si>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</si>
  <si>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</si>
  <si>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</si>
  <si>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</si>
  <si>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</si>
  <si>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</si>
  <si>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</si>
  <si>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</si>
  <si>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</si>
  <si>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</si>
  <si>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Prihodi za posebne namjene</t>
  </si>
  <si>
    <t>Pomoći</t>
  </si>
  <si>
    <t xml:space="preserve">Donacije </t>
  </si>
  <si>
    <t>Prihodi od nefinancijske imovine i nadoknade šteta s osnova osiguranja</t>
  </si>
  <si>
    <t>Ukupno (po izvorima)</t>
  </si>
  <si>
    <t>Prihodi po pos.prop sufinac-POMOĆNICI</t>
  </si>
  <si>
    <t>Ostale naknade tr.zaposl</t>
  </si>
  <si>
    <t>POMOĆI (DECENT)</t>
  </si>
  <si>
    <t>63414 HZZ</t>
  </si>
  <si>
    <t>RAVNATELJICA:</t>
  </si>
  <si>
    <t>Alma Tomljanović, prof.</t>
  </si>
  <si>
    <t xml:space="preserve"> </t>
  </si>
  <si>
    <t>Pomoći EU POMOĆNICI</t>
  </si>
  <si>
    <t xml:space="preserve">POMOĆNICI U NASTAVI </t>
  </si>
  <si>
    <t xml:space="preserve">GRAD PULA </t>
  </si>
  <si>
    <t>67111-pomoćnici</t>
  </si>
  <si>
    <t>Naknade član.povjere</t>
  </si>
  <si>
    <t>Ostali građ.objekti</t>
  </si>
  <si>
    <t>Mat i sirovine-ŠK.SHEMA</t>
  </si>
  <si>
    <t>Socijalna skrb -grad pula</t>
  </si>
  <si>
    <t>67111-šk.shema</t>
  </si>
  <si>
    <t>Naknade kućanstvima</t>
  </si>
  <si>
    <t>Plaća za prekovremeni rad</t>
  </si>
  <si>
    <t>Plaća za pos.,smjen.,kom.</t>
  </si>
  <si>
    <t>Pristojbe i naknade</t>
  </si>
  <si>
    <t>MZO PLAĆE</t>
  </si>
  <si>
    <t>Državni proračun - plaće</t>
  </si>
  <si>
    <t>Donacije Zaklada Hrv za djecu</t>
  </si>
  <si>
    <t xml:space="preserve">Mat i sirovine-ZAKLADA HRV </t>
  </si>
  <si>
    <t>Nakn gr i kuć u novcu</t>
  </si>
  <si>
    <t>VIŠAK sufinanciranje</t>
  </si>
  <si>
    <t>66312 Zakl.Hrv za dj</t>
  </si>
  <si>
    <t>Procjena 
2024.</t>
  </si>
  <si>
    <t>PROCJENA 2024.</t>
  </si>
  <si>
    <t>PROCJENA 2024</t>
  </si>
  <si>
    <t>Troškovi sudskih postupaka</t>
  </si>
  <si>
    <t>Zatezne kamate</t>
  </si>
  <si>
    <t>Višak SUFINACIRANJE</t>
  </si>
  <si>
    <t xml:space="preserve">U Puli, </t>
  </si>
  <si>
    <t>Ur.br.:</t>
  </si>
  <si>
    <t xml:space="preserve">Klasa: </t>
  </si>
  <si>
    <t>Pomoći  POMOĆNICI</t>
  </si>
  <si>
    <t>Pula, 43.ISTARSKE DIVIZIJE 5</t>
  </si>
  <si>
    <t>Plan 
2023.</t>
  </si>
  <si>
    <t>Procjena 
2025.</t>
  </si>
  <si>
    <t>PLAN 
2023.</t>
  </si>
  <si>
    <t>PROCJENA 2025.</t>
  </si>
  <si>
    <t>PROCJENA 2025</t>
  </si>
  <si>
    <t>GRAD PULA-POMOĆNICI U PB</t>
  </si>
  <si>
    <t>PB Opći prihodi i primici - GRAD PULA-POMOĆN.U PB</t>
  </si>
  <si>
    <t>Državni proračun-ŠK.SHEMA</t>
  </si>
  <si>
    <t>Pomoći  POMOĆNICI-Zaj.do znanja 4</t>
  </si>
  <si>
    <t>Program:     4002 OBRAZOVANJE DO STANDARDA</t>
  </si>
  <si>
    <t>Aktivnost:  A402001 Decentralizirane funkcije osnovnoškolskog obrazovanja</t>
  </si>
  <si>
    <t>Aktivnost:  A402002 Administrativno, tehničko i stručno osoblje</t>
  </si>
  <si>
    <t>OŠ ŠIJANA PULA</t>
  </si>
  <si>
    <t>Program:     4003 OBRAZOVANJE IZNAD STANDARDA</t>
  </si>
  <si>
    <t>Aktivnost:  A403002 Produženi boravak u osnovnim školama</t>
  </si>
  <si>
    <t>Aktivnost:  A403005 Redovni program odgoja i obrazovanja</t>
  </si>
  <si>
    <t>Program:     4007 SOCIJALNI PROGRAM</t>
  </si>
  <si>
    <t>Aktivnost:  A407001 Pomoć socijalno ugroženoj kategoriji građana</t>
  </si>
  <si>
    <t>Prijedlog plana 
za 2023.</t>
  </si>
  <si>
    <t>Projekcija plana
za 2024.</t>
  </si>
  <si>
    <t>Projekcija plana 
za 2025.</t>
  </si>
  <si>
    <t>POMOĆNICI U NASTAVI -Grad Pula</t>
  </si>
  <si>
    <t>GRAD PULA  - POM.U NASTAVI</t>
  </si>
  <si>
    <t>Pomoćnici u nastavi (GRAD PULA) - od 09/2023 (9, 10 i 11/2023)</t>
  </si>
  <si>
    <t>Tekući projekt T403012 Pomoćnici u nastavi-Zaj.do znanja 4 (do 06/2023)</t>
  </si>
  <si>
    <t>EU Pomoći  POMOĆNICI</t>
  </si>
  <si>
    <t>Rashodi za nabavu nefin.im</t>
  </si>
  <si>
    <t>Opći prihodi i primici-KNJIGE</t>
  </si>
  <si>
    <t>PB Državni proračun</t>
  </si>
  <si>
    <t>GRAD PULA -OPĆI PiP GRAĐANSKI ODGOJ I</t>
  </si>
  <si>
    <t xml:space="preserve">GRAD PULA -OPĆI PiP GRAĐANSKI ODGOJ </t>
  </si>
  <si>
    <t>06.06.2023.</t>
  </si>
  <si>
    <r>
      <t>Prijedlog REBALANSA za 2023.godinu</t>
    </r>
    <r>
      <rPr>
        <b/>
        <sz val="12"/>
        <rFont val="Arial"/>
        <family val="2"/>
        <charset val="238"/>
      </rPr>
      <t xml:space="preserve"> </t>
    </r>
    <r>
      <rPr>
        <b/>
        <u/>
        <sz val="12"/>
        <rFont val="Arial"/>
        <family val="2"/>
        <charset val="238"/>
      </rPr>
      <t>(01.01.-30.06.2023.</t>
    </r>
    <r>
      <rPr>
        <b/>
        <sz val="12"/>
        <rFont val="Arial"/>
        <family val="2"/>
        <charset val="238"/>
      </rPr>
      <t>)</t>
    </r>
    <r>
      <rPr>
        <b/>
        <sz val="11"/>
        <rFont val="Arial"/>
        <family val="2"/>
        <charset val="238"/>
      </rPr>
      <t>- Plan rashoda i izdataka</t>
    </r>
    <r>
      <rPr>
        <b/>
        <u/>
        <sz val="11"/>
        <rFont val="Arial"/>
        <family val="2"/>
        <charset val="238"/>
      </rPr>
      <t xml:space="preserve"> (u eurima) </t>
    </r>
  </si>
  <si>
    <r>
      <t>Prijedlog REBALANSA za 2023.godinu</t>
    </r>
    <r>
      <rPr>
        <b/>
        <sz val="12"/>
        <rFont val="Arial"/>
        <family val="2"/>
        <charset val="238"/>
      </rPr>
      <t xml:space="preserve"> </t>
    </r>
    <r>
      <rPr>
        <b/>
        <u/>
        <sz val="12"/>
        <rFont val="Arial"/>
        <family val="2"/>
        <charset val="238"/>
      </rPr>
      <t xml:space="preserve">(01.07.-31.12.2023.) </t>
    </r>
    <r>
      <rPr>
        <b/>
        <sz val="11"/>
        <rFont val="Arial"/>
        <family val="2"/>
        <charset val="238"/>
      </rPr>
      <t>- Plan rashoda i izdataka</t>
    </r>
    <r>
      <rPr>
        <b/>
        <u/>
        <sz val="11"/>
        <rFont val="Arial"/>
        <family val="2"/>
        <charset val="238"/>
      </rPr>
      <t xml:space="preserve"> (u eurima) </t>
    </r>
  </si>
  <si>
    <r>
      <t xml:space="preserve">Tekući projekt T403012 Pomoćnici u nastavi-Zaj.do znanja 4 </t>
    </r>
    <r>
      <rPr>
        <b/>
        <u/>
        <sz val="11"/>
        <rFont val="Arial"/>
        <family val="2"/>
        <charset val="238"/>
      </rPr>
      <t>(plaća za 06/23-isplata u 07/23)</t>
    </r>
  </si>
  <si>
    <t>Tekuće donacije u naravi</t>
  </si>
  <si>
    <t>Ostali rashodi</t>
  </si>
  <si>
    <t>PLAN PRIHODA I PRIMITAKA OŠ ŠIJANA  (01.01.-30.06.23.)</t>
  </si>
  <si>
    <t>01.01.-30.06.2023.</t>
  </si>
  <si>
    <t>Ukupno prihodi i primici za 2023.</t>
  </si>
  <si>
    <t>PLAN PRIHODA I PRIMITAKA OŠ ŠIJANA  (01.07.-31.12.23.)</t>
  </si>
  <si>
    <t>01.07.-31.12.2023.</t>
  </si>
  <si>
    <t xml:space="preserve">PRIJEDLOG REBALANSA OŠ ŠIJANA  ZA RAZDOBLJE              01.07.-31.12.2023.                                                                                                                                               </t>
  </si>
  <si>
    <t xml:space="preserve">PRIJEDLOG REBALANSA OŠ ŠIJANA  ZA RAZDOBLJE  01.01.-30.06.2023.                                                                                                                                               </t>
  </si>
  <si>
    <t>400-04/23-01/01</t>
  </si>
  <si>
    <t>2163-7-11/23-1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</si>
</sst>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7" formatCode="_(* #,##0_);_(* \(#,##0\);_(* &quot;-&quot;??_);_(@_)"/>
  </numFmts>
  <fonts count="32" x14ac:knownFonts="1">
    <font>
      <sz val="10"/>
      <name val="Arial"/>
    </font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u/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name val="Arial"/>
      <family val="2"/>
      <charset val="238"/>
    </font>
    <font>
      <b/>
      <sz val="12"/>
      <name val="Times New Roman"/>
      <family val="1"/>
      <charset val="238"/>
    </font>
    <font>
      <b/>
      <u val="singleAccounting"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22"/>
      </right>
      <top style="double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266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3" fontId="4" fillId="0" borderId="1" xfId="0" applyNumberFormat="1" applyFont="1" applyBorder="1" applyAlignment="1">
      <alignment horizontal="left"/>
    </xf>
    <xf numFmtId="0" fontId="3" fillId="0" borderId="1" xfId="0" applyNumberFormat="1" applyFont="1" applyBorder="1"/>
    <xf numFmtId="3" fontId="3" fillId="0" borderId="2" xfId="0" applyNumberFormat="1" applyFont="1" applyBorder="1"/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/>
    <xf numFmtId="3" fontId="3" fillId="0" borderId="0" xfId="0" applyNumberFormat="1" applyFont="1" applyBorder="1"/>
    <xf numFmtId="3" fontId="2" fillId="0" borderId="0" xfId="0" quotePrefix="1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center"/>
    </xf>
    <xf numFmtId="3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3" fontId="3" fillId="0" borderId="0" xfId="0" quotePrefix="1" applyNumberFormat="1" applyFont="1" applyFill="1" applyBorder="1" applyAlignment="1">
      <alignment horizontal="left"/>
    </xf>
    <xf numFmtId="187" fontId="3" fillId="0" borderId="0" xfId="1" applyNumberFormat="1" applyFont="1" applyBorder="1"/>
    <xf numFmtId="3" fontId="2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5" xfId="0" quotePrefix="1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/>
    <xf numFmtId="3" fontId="2" fillId="0" borderId="5" xfId="0" quotePrefix="1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/>
    <xf numFmtId="3" fontId="3" fillId="0" borderId="0" xfId="0" applyNumberFormat="1" applyFont="1" applyBorder="1" applyAlignment="1">
      <alignment wrapText="1"/>
    </xf>
    <xf numFmtId="3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/>
    <xf numFmtId="187" fontId="13" fillId="0" borderId="0" xfId="1" applyNumberFormat="1" applyFont="1" applyBorder="1"/>
    <xf numFmtId="0" fontId="14" fillId="0" borderId="0" xfId="0" applyFont="1"/>
    <xf numFmtId="3" fontId="24" fillId="0" borderId="0" xfId="0" applyNumberFormat="1" applyFont="1"/>
    <xf numFmtId="3" fontId="8" fillId="0" borderId="7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wrapText="1"/>
    </xf>
    <xf numFmtId="3" fontId="24" fillId="0" borderId="0" xfId="0" applyNumberFormat="1" applyFont="1" applyBorder="1"/>
    <xf numFmtId="0" fontId="25" fillId="0" borderId="0" xfId="0" applyFont="1"/>
    <xf numFmtId="0" fontId="24" fillId="0" borderId="0" xfId="0" applyNumberFormat="1" applyFont="1" applyAlignment="1">
      <alignment horizontal="center"/>
    </xf>
    <xf numFmtId="0" fontId="24" fillId="0" borderId="0" xfId="0" applyNumberFormat="1" applyFont="1"/>
    <xf numFmtId="3" fontId="24" fillId="0" borderId="0" xfId="0" applyNumberFormat="1" applyFont="1" applyAlignment="1">
      <alignment wrapText="1"/>
    </xf>
    <xf numFmtId="3" fontId="24" fillId="0" borderId="5" xfId="0" applyNumberFormat="1" applyFont="1" applyBorder="1"/>
    <xf numFmtId="0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left" vertical="center"/>
    </xf>
    <xf numFmtId="3" fontId="9" fillId="0" borderId="0" xfId="0" applyNumberFormat="1" applyFont="1"/>
    <xf numFmtId="3" fontId="2" fillId="0" borderId="5" xfId="0" applyNumberFormat="1" applyFont="1" applyBorder="1"/>
    <xf numFmtId="3" fontId="8" fillId="0" borderId="0" xfId="0" applyNumberFormat="1" applyFont="1" applyBorder="1" applyAlignment="1">
      <alignment horizontal="left" vertical="center"/>
    </xf>
    <xf numFmtId="3" fontId="16" fillId="0" borderId="0" xfId="0" applyNumberFormat="1" applyFont="1" applyBorder="1" applyAlignment="1">
      <alignment horizontal="left" vertical="center"/>
    </xf>
    <xf numFmtId="3" fontId="17" fillId="0" borderId="0" xfId="0" applyNumberFormat="1" applyFont="1"/>
    <xf numFmtId="3" fontId="4" fillId="0" borderId="0" xfId="0" applyNumberFormat="1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179" fontId="2" fillId="0" borderId="1" xfId="1" applyFont="1" applyBorder="1"/>
    <xf numFmtId="3" fontId="2" fillId="0" borderId="9" xfId="0" applyNumberFormat="1" applyFont="1" applyBorder="1" applyAlignment="1">
      <alignment horizontal="left" vertical="center"/>
    </xf>
    <xf numFmtId="3" fontId="26" fillId="0" borderId="0" xfId="0" applyNumberFormat="1" applyFont="1"/>
    <xf numFmtId="3" fontId="2" fillId="0" borderId="0" xfId="0" applyNumberFormat="1" applyFont="1" applyAlignment="1">
      <alignment vertical="center"/>
    </xf>
    <xf numFmtId="3" fontId="3" fillId="0" borderId="4" xfId="0" applyNumberFormat="1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0" fontId="2" fillId="0" borderId="0" xfId="0" quotePrefix="1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left"/>
    </xf>
    <xf numFmtId="1" fontId="6" fillId="0" borderId="0" xfId="0" applyNumberFormat="1" applyFont="1" applyAlignment="1">
      <alignment wrapText="1"/>
    </xf>
    <xf numFmtId="1" fontId="19" fillId="2" borderId="11" xfId="0" applyNumberFormat="1" applyFont="1" applyFill="1" applyBorder="1" applyAlignment="1">
      <alignment horizontal="right" vertical="top" wrapText="1"/>
    </xf>
    <xf numFmtId="1" fontId="19" fillId="2" borderId="12" xfId="0" applyNumberFormat="1" applyFont="1" applyFill="1" applyBorder="1" applyAlignment="1">
      <alignment horizontal="left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1" fontId="6" fillId="2" borderId="15" xfId="0" applyNumberFormat="1" applyFont="1" applyFill="1" applyBorder="1" applyAlignment="1">
      <alignment horizontal="left" wrapText="1"/>
    </xf>
    <xf numFmtId="1" fontId="6" fillId="2" borderId="16" xfId="0" applyNumberFormat="1" applyFont="1" applyFill="1" applyBorder="1" applyAlignment="1">
      <alignment horizontal="left" wrapText="1"/>
    </xf>
    <xf numFmtId="3" fontId="19" fillId="0" borderId="16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left" wrapText="1"/>
    </xf>
    <xf numFmtId="3" fontId="19" fillId="0" borderId="16" xfId="0" applyNumberFormat="1" applyFont="1" applyBorder="1" applyAlignment="1">
      <alignment horizontal="center"/>
    </xf>
    <xf numFmtId="1" fontId="19" fillId="0" borderId="12" xfId="0" applyNumberFormat="1" applyFont="1" applyBorder="1" applyAlignment="1">
      <alignment horizontal="left" wrapText="1"/>
    </xf>
    <xf numFmtId="1" fontId="6" fillId="0" borderId="17" xfId="0" applyNumberFormat="1" applyFont="1" applyBorder="1" applyAlignment="1">
      <alignment horizontal="left" wrapText="1"/>
    </xf>
    <xf numFmtId="3" fontId="19" fillId="0" borderId="18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wrapText="1"/>
    </xf>
    <xf numFmtId="3" fontId="2" fillId="0" borderId="20" xfId="0" applyNumberFormat="1" applyFont="1" applyFill="1" applyBorder="1" applyAlignment="1">
      <alignment horizontal="center" vertical="center" wrapText="1"/>
    </xf>
    <xf numFmtId="179" fontId="2" fillId="0" borderId="21" xfId="1" applyNumberFormat="1" applyFont="1" applyBorder="1"/>
    <xf numFmtId="4" fontId="2" fillId="0" borderId="5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/>
    </xf>
    <xf numFmtId="3" fontId="2" fillId="0" borderId="0" xfId="0" quotePrefix="1" applyNumberFormat="1" applyFont="1" applyFill="1" applyBorder="1" applyAlignment="1">
      <alignment horizontal="left"/>
    </xf>
    <xf numFmtId="4" fontId="3" fillId="0" borderId="0" xfId="0" applyNumberFormat="1" applyFont="1"/>
    <xf numFmtId="4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" fillId="0" borderId="6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2" fillId="0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" fontId="3" fillId="0" borderId="0" xfId="0" applyNumberFormat="1" applyFont="1" applyAlignment="1">
      <alignment wrapText="1"/>
    </xf>
    <xf numFmtId="3" fontId="3" fillId="0" borderId="10" xfId="0" applyNumberFormat="1" applyFont="1" applyBorder="1"/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Border="1"/>
    <xf numFmtId="3" fontId="9" fillId="0" borderId="23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187" fontId="15" fillId="0" borderId="9" xfId="1" applyNumberFormat="1" applyFont="1" applyBorder="1" applyAlignment="1">
      <alignment horizontal="right"/>
    </xf>
    <xf numFmtId="187" fontId="2" fillId="0" borderId="9" xfId="1" applyNumberFormat="1" applyFont="1" applyBorder="1"/>
    <xf numFmtId="3" fontId="2" fillId="0" borderId="24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19" fillId="0" borderId="0" xfId="0" applyNumberFormat="1" applyFont="1" applyBorder="1"/>
    <xf numFmtId="187" fontId="15" fillId="0" borderId="21" xfId="1" applyNumberFormat="1" applyFont="1" applyBorder="1"/>
    <xf numFmtId="187" fontId="2" fillId="0" borderId="21" xfId="1" applyNumberFormat="1" applyFont="1" applyBorder="1"/>
    <xf numFmtId="187" fontId="2" fillId="0" borderId="0" xfId="0" applyNumberFormat="1" applyFont="1"/>
    <xf numFmtId="187" fontId="9" fillId="0" borderId="0" xfId="0" applyNumberFormat="1" applyFont="1"/>
    <xf numFmtId="3" fontId="9" fillId="0" borderId="25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7" fillId="0" borderId="9" xfId="1" applyNumberFormat="1" applyFont="1" applyBorder="1" applyAlignment="1">
      <alignment horizontal="right"/>
    </xf>
    <xf numFmtId="3" fontId="9" fillId="0" borderId="9" xfId="1" applyNumberFormat="1" applyFont="1" applyBorder="1" applyAlignment="1">
      <alignment horizontal="right"/>
    </xf>
    <xf numFmtId="3" fontId="27" fillId="0" borderId="9" xfId="1" applyNumberFormat="1" applyFont="1" applyBorder="1" applyAlignment="1">
      <alignment horizontal="right"/>
    </xf>
    <xf numFmtId="3" fontId="28" fillId="0" borderId="9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" xfId="1" applyNumberFormat="1" applyFont="1" applyBorder="1"/>
    <xf numFmtId="3" fontId="19" fillId="0" borderId="17" xfId="0" applyNumberFormat="1" applyFont="1" applyBorder="1"/>
    <xf numFmtId="3" fontId="19" fillId="0" borderId="26" xfId="0" applyNumberFormat="1" applyFont="1" applyBorder="1"/>
    <xf numFmtId="3" fontId="19" fillId="0" borderId="27" xfId="0" applyNumberFormat="1" applyFont="1" applyBorder="1"/>
    <xf numFmtId="3" fontId="19" fillId="0" borderId="28" xfId="0" applyNumberFormat="1" applyFont="1" applyBorder="1" applyAlignment="1">
      <alignment horizontal="center"/>
    </xf>
    <xf numFmtId="3" fontId="24" fillId="0" borderId="6" xfId="0" applyNumberFormat="1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29" fillId="0" borderId="4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 wrapText="1"/>
    </xf>
    <xf numFmtId="4" fontId="2" fillId="0" borderId="0" xfId="0" applyNumberFormat="1" applyFont="1" applyBorder="1"/>
    <xf numFmtId="4" fontId="2" fillId="0" borderId="5" xfId="0" applyNumberFormat="1" applyFont="1" applyBorder="1"/>
    <xf numFmtId="3" fontId="2" fillId="0" borderId="0" xfId="0" applyNumberFormat="1" applyFont="1" applyBorder="1" applyAlignment="1">
      <alignment horizontal="right" vertical="center" wrapText="1"/>
    </xf>
    <xf numFmtId="179" fontId="15" fillId="0" borderId="9" xfId="1" applyNumberFormat="1" applyFont="1" applyBorder="1"/>
    <xf numFmtId="179" fontId="2" fillId="0" borderId="1" xfId="1" applyNumberFormat="1" applyFont="1" applyBorder="1"/>
    <xf numFmtId="3" fontId="24" fillId="0" borderId="0" xfId="0" applyNumberFormat="1" applyFont="1" applyBorder="1" applyAlignment="1">
      <alignment vertical="center"/>
    </xf>
    <xf numFmtId="0" fontId="24" fillId="0" borderId="0" xfId="0" applyFont="1" applyAlignment="1">
      <alignment horizontal="center" wrapText="1"/>
    </xf>
    <xf numFmtId="3" fontId="29" fillId="0" borderId="0" xfId="0" applyNumberFormat="1" applyFont="1" applyBorder="1"/>
    <xf numFmtId="3" fontId="24" fillId="0" borderId="0" xfId="0" applyNumberFormat="1" applyFont="1" applyBorder="1" applyAlignment="1">
      <alignment wrapText="1"/>
    </xf>
    <xf numFmtId="3" fontId="29" fillId="0" borderId="0" xfId="0" applyNumberFormat="1" applyFont="1" applyBorder="1" applyAlignment="1">
      <alignment horizontal="center" vertical="center" wrapText="1"/>
    </xf>
    <xf numFmtId="187" fontId="24" fillId="0" borderId="0" xfId="1" applyNumberFormat="1" applyFont="1" applyBorder="1"/>
    <xf numFmtId="3" fontId="29" fillId="0" borderId="0" xfId="0" applyNumberFormat="1" applyFont="1"/>
    <xf numFmtId="3" fontId="24" fillId="0" borderId="9" xfId="1" applyNumberFormat="1" applyFont="1" applyBorder="1" applyAlignment="1">
      <alignment horizontal="right"/>
    </xf>
    <xf numFmtId="3" fontId="27" fillId="0" borderId="0" xfId="0" applyNumberFormat="1" applyFont="1"/>
    <xf numFmtId="187" fontId="30" fillId="0" borderId="0" xfId="1" applyNumberFormat="1" applyFont="1" applyBorder="1"/>
    <xf numFmtId="3" fontId="30" fillId="0" borderId="0" xfId="0" applyNumberFormat="1" applyFont="1"/>
    <xf numFmtId="3" fontId="24" fillId="0" borderId="0" xfId="0" quotePrefix="1" applyNumberFormat="1" applyFont="1" applyFill="1" applyBorder="1" applyAlignment="1">
      <alignment horizontal="left"/>
    </xf>
    <xf numFmtId="3" fontId="24" fillId="0" borderId="7" xfId="0" applyNumberFormat="1" applyFont="1" applyBorder="1"/>
    <xf numFmtId="3" fontId="24" fillId="0" borderId="0" xfId="0" quotePrefix="1" applyNumberFormat="1" applyFont="1" applyBorder="1" applyAlignment="1">
      <alignment horizontal="left"/>
    </xf>
    <xf numFmtId="3" fontId="29" fillId="0" borderId="0" xfId="0" quotePrefix="1" applyNumberFormat="1" applyFont="1" applyBorder="1" applyAlignment="1">
      <alignment horizontal="left"/>
    </xf>
    <xf numFmtId="3" fontId="24" fillId="0" borderId="0" xfId="0" quotePrefix="1" applyNumberFormat="1" applyFont="1" applyAlignment="1">
      <alignment horizontal="left"/>
    </xf>
    <xf numFmtId="3" fontId="29" fillId="0" borderId="0" xfId="0" quotePrefix="1" applyNumberFormat="1" applyFont="1" applyAlignment="1">
      <alignment horizontal="left"/>
    </xf>
    <xf numFmtId="0" fontId="29" fillId="0" borderId="0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 wrapText="1"/>
    </xf>
    <xf numFmtId="3" fontId="29" fillId="0" borderId="5" xfId="0" quotePrefix="1" applyNumberFormat="1" applyFont="1" applyBorder="1" applyAlignment="1">
      <alignment horizontal="center" wrapText="1"/>
    </xf>
    <xf numFmtId="3" fontId="29" fillId="0" borderId="0" xfId="0" applyNumberFormat="1" applyFont="1" applyAlignment="1">
      <alignment wrapText="1"/>
    </xf>
    <xf numFmtId="3" fontId="29" fillId="0" borderId="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29" fillId="0" borderId="5" xfId="0" quotePrefix="1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horizontal="center"/>
    </xf>
    <xf numFmtId="3" fontId="29" fillId="0" borderId="0" xfId="0" applyNumberFormat="1" applyFont="1" applyAlignment="1">
      <alignment vertical="center"/>
    </xf>
    <xf numFmtId="3" fontId="24" fillId="0" borderId="29" xfId="0" applyNumberFormat="1" applyFont="1" applyBorder="1" applyAlignment="1">
      <alignment vertical="center"/>
    </xf>
    <xf numFmtId="4" fontId="24" fillId="0" borderId="0" xfId="0" applyNumberFormat="1" applyFont="1"/>
    <xf numFmtId="3" fontId="28" fillId="0" borderId="0" xfId="0" applyNumberFormat="1" applyFont="1" applyAlignment="1">
      <alignment horizontal="center"/>
    </xf>
    <xf numFmtId="3" fontId="24" fillId="0" borderId="4" xfId="0" applyNumberFormat="1" applyFont="1" applyBorder="1"/>
    <xf numFmtId="0" fontId="24" fillId="0" borderId="0" xfId="0" applyNumberFormat="1" applyFont="1" applyBorder="1" applyAlignment="1">
      <alignment horizontal="center" vertical="center"/>
    </xf>
    <xf numFmtId="3" fontId="29" fillId="0" borderId="5" xfId="0" applyNumberFormat="1" applyFont="1" applyBorder="1"/>
    <xf numFmtId="3" fontId="24" fillId="0" borderId="0" xfId="0" applyNumberFormat="1" applyFont="1" applyAlignment="1">
      <alignment horizontal="right"/>
    </xf>
    <xf numFmtId="3" fontId="28" fillId="0" borderId="0" xfId="0" applyNumberFormat="1" applyFont="1"/>
    <xf numFmtId="3" fontId="24" fillId="0" borderId="0" xfId="0" applyNumberFormat="1" applyFont="1" applyBorder="1" applyAlignment="1">
      <alignment horizontal="left"/>
    </xf>
    <xf numFmtId="3" fontId="29" fillId="0" borderId="0" xfId="0" applyNumberFormat="1" applyFont="1" applyFill="1" applyBorder="1" applyAlignment="1">
      <alignment horizontal="center" vertical="center" wrapText="1"/>
    </xf>
    <xf numFmtId="0" fontId="29" fillId="0" borderId="0" xfId="0" quotePrefix="1" applyNumberFormat="1" applyFont="1" applyBorder="1" applyAlignment="1">
      <alignment horizontal="left" vertical="center"/>
    </xf>
    <xf numFmtId="3" fontId="31" fillId="0" borderId="0" xfId="0" applyNumberFormat="1" applyFont="1" applyBorder="1"/>
    <xf numFmtId="0" fontId="25" fillId="0" borderId="0" xfId="0" applyFont="1" applyBorder="1"/>
    <xf numFmtId="3" fontId="27" fillId="0" borderId="0" xfId="0" applyNumberFormat="1" applyFont="1" applyBorder="1" applyAlignment="1">
      <alignment vertical="center"/>
    </xf>
    <xf numFmtId="4" fontId="24" fillId="0" borderId="0" xfId="0" applyNumberFormat="1" applyFont="1" applyAlignment="1">
      <alignment wrapText="1"/>
    </xf>
    <xf numFmtId="4" fontId="3" fillId="0" borderId="0" xfId="0" applyNumberFormat="1" applyFont="1" applyBorder="1"/>
    <xf numFmtId="0" fontId="31" fillId="0" borderId="16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1" fontId="19" fillId="0" borderId="0" xfId="0" applyNumberFormat="1" applyFont="1" applyAlignment="1">
      <alignment wrapText="1"/>
    </xf>
    <xf numFmtId="3" fontId="19" fillId="0" borderId="0" xfId="0" applyNumberFormat="1" applyFont="1" applyAlignment="1">
      <alignment horizontal="center"/>
    </xf>
    <xf numFmtId="0" fontId="31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3" fontId="31" fillId="0" borderId="16" xfId="0" applyNumberFormat="1" applyFont="1" applyBorder="1" applyAlignment="1">
      <alignment horizontal="center" vertical="center" wrapText="1"/>
    </xf>
    <xf numFmtId="3" fontId="31" fillId="0" borderId="16" xfId="0" applyNumberFormat="1" applyFont="1" applyBorder="1" applyAlignment="1">
      <alignment horizontal="center"/>
    </xf>
    <xf numFmtId="3" fontId="31" fillId="0" borderId="16" xfId="0" applyNumberFormat="1" applyFont="1" applyBorder="1" applyAlignment="1">
      <alignment horizontal="center" wrapText="1"/>
    </xf>
    <xf numFmtId="3" fontId="25" fillId="0" borderId="16" xfId="0" applyNumberFormat="1" applyFont="1" applyBorder="1" applyAlignment="1">
      <alignment horizontal="center" vertical="center" wrapText="1"/>
    </xf>
    <xf numFmtId="3" fontId="31" fillId="0" borderId="18" xfId="0" applyNumberFormat="1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5" xfId="0" quotePrefix="1" applyFont="1" applyBorder="1" applyAlignment="1">
      <alignment horizontal="left" wrapText="1"/>
    </xf>
    <xf numFmtId="0" fontId="21" fillId="0" borderId="5" xfId="0" quotePrefix="1" applyFont="1" applyBorder="1" applyAlignment="1">
      <alignment horizontal="center" wrapText="1"/>
    </xf>
    <xf numFmtId="0" fontId="21" fillId="0" borderId="5" xfId="0" quotePrefix="1" applyFont="1" applyBorder="1" applyAlignment="1">
      <alignment horizontal="left"/>
    </xf>
    <xf numFmtId="0" fontId="22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center" vertical="center" wrapText="1"/>
    </xf>
    <xf numFmtId="0" fontId="6" fillId="0" borderId="5" xfId="0" applyFont="1" applyBorder="1"/>
    <xf numFmtId="4" fontId="21" fillId="0" borderId="20" xfId="0" applyNumberFormat="1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4" fontId="21" fillId="0" borderId="20" xfId="0" applyNumberFormat="1" applyFont="1" applyBorder="1" applyAlignment="1">
      <alignment horizontal="right" wrapText="1"/>
    </xf>
    <xf numFmtId="3" fontId="21" fillId="0" borderId="20" xfId="0" applyNumberFormat="1" applyFont="1" applyBorder="1" applyAlignment="1">
      <alignment horizontal="right" wrapText="1"/>
    </xf>
    <xf numFmtId="0" fontId="23" fillId="0" borderId="5" xfId="0" applyFont="1" applyBorder="1" applyAlignment="1">
      <alignment wrapText="1"/>
    </xf>
    <xf numFmtId="4" fontId="21" fillId="0" borderId="10" xfId="0" applyNumberFormat="1" applyFont="1" applyBorder="1" applyAlignment="1">
      <alignment horizontal="right"/>
    </xf>
    <xf numFmtId="3" fontId="21" fillId="0" borderId="10" xfId="0" applyNumberFormat="1" applyFont="1" applyBorder="1" applyAlignment="1">
      <alignment horizontal="right"/>
    </xf>
    <xf numFmtId="0" fontId="21" fillId="0" borderId="5" xfId="0" applyFont="1" applyBorder="1" applyAlignment="1">
      <alignment wrapText="1"/>
    </xf>
    <xf numFmtId="0" fontId="23" fillId="0" borderId="5" xfId="0" applyFont="1" applyBorder="1" applyAlignment="1">
      <alignment horizontal="center" wrapText="1"/>
    </xf>
    <xf numFmtId="0" fontId="12" fillId="0" borderId="20" xfId="0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17" fillId="0" borderId="5" xfId="0" applyFont="1" applyBorder="1" applyAlignment="1">
      <alignment wrapText="1"/>
    </xf>
    <xf numFmtId="0" fontId="5" fillId="0" borderId="10" xfId="0" quotePrefix="1" applyFont="1" applyBorder="1" applyAlignment="1">
      <alignment horizontal="left" wrapText="1"/>
    </xf>
    <xf numFmtId="0" fontId="6" fillId="0" borderId="5" xfId="0" applyFont="1" applyBorder="1" applyAlignment="1">
      <alignment wrapText="1"/>
    </xf>
    <xf numFmtId="0" fontId="5" fillId="0" borderId="10" xfId="0" quotePrefix="1" applyFont="1" applyBorder="1" applyAlignment="1">
      <alignment horizontal="left"/>
    </xf>
    <xf numFmtId="0" fontId="6" fillId="0" borderId="5" xfId="0" applyFont="1" applyBorder="1"/>
    <xf numFmtId="0" fontId="12" fillId="0" borderId="0" xfId="0" applyFont="1" applyAlignment="1">
      <alignment horizontal="center" vertical="center" wrapText="1"/>
    </xf>
    <xf numFmtId="0" fontId="11" fillId="0" borderId="0" xfId="0" applyFont="1"/>
    <xf numFmtId="0" fontId="21" fillId="0" borderId="10" xfId="0" applyFont="1" applyBorder="1" applyAlignment="1">
      <alignment horizontal="left" wrapText="1"/>
    </xf>
    <xf numFmtId="0" fontId="23" fillId="0" borderId="5" xfId="0" applyFont="1" applyBorder="1" applyAlignment="1">
      <alignment wrapText="1"/>
    </xf>
    <xf numFmtId="0" fontId="11" fillId="0" borderId="5" xfId="0" applyFont="1" applyBorder="1"/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" fontId="2" fillId="0" borderId="0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8608" name="Line 1">
          <a:extLst>
            <a:ext uri="{FF2B5EF4-FFF2-40B4-BE49-F238E27FC236}">
              <a16:creationId xmlns:a16="http://schemas.microsoft.com/office/drawing/2014/main" id="{CA54C8C5-CD48-4DCB-8A7D-FE6740001931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47625</xdr:colOff>
      <xdr:row>4</xdr:row>
      <xdr:rowOff>47625</xdr:rowOff>
    </xdr:to>
    <xdr:sp macro="" textlink="">
      <xdr:nvSpPr>
        <xdr:cNvPr id="18609" name="Line 2">
          <a:extLst>
            <a:ext uri="{FF2B5EF4-FFF2-40B4-BE49-F238E27FC236}">
              <a16:creationId xmlns:a16="http://schemas.microsoft.com/office/drawing/2014/main" id="{EE426B2B-2669-40D4-9BE9-6DD6C51A3D5A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76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8610" name="Line 1">
          <a:extLst>
            <a:ext uri="{FF2B5EF4-FFF2-40B4-BE49-F238E27FC236}">
              <a16:creationId xmlns:a16="http://schemas.microsoft.com/office/drawing/2014/main" id="{7584CEA6-A054-4389-8C75-D38BE0188265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1057275</xdr:colOff>
      <xdr:row>6</xdr:row>
      <xdr:rowOff>0</xdr:rowOff>
    </xdr:to>
    <xdr:sp macro="" textlink="">
      <xdr:nvSpPr>
        <xdr:cNvPr id="18611" name="Line 2">
          <a:extLst>
            <a:ext uri="{FF2B5EF4-FFF2-40B4-BE49-F238E27FC236}">
              <a16:creationId xmlns:a16="http://schemas.microsoft.com/office/drawing/2014/main" id="{B9C86F7B-8912-4298-86CB-AE25080CADAE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8612" name="Line 1">
          <a:extLst>
            <a:ext uri="{FF2B5EF4-FFF2-40B4-BE49-F238E27FC236}">
              <a16:creationId xmlns:a16="http://schemas.microsoft.com/office/drawing/2014/main" id="{8A74CFB8-7775-4604-AC04-52712FDF196A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47625</xdr:colOff>
      <xdr:row>4</xdr:row>
      <xdr:rowOff>47625</xdr:rowOff>
    </xdr:to>
    <xdr:sp macro="" textlink="">
      <xdr:nvSpPr>
        <xdr:cNvPr id="18613" name="Line 2">
          <a:extLst>
            <a:ext uri="{FF2B5EF4-FFF2-40B4-BE49-F238E27FC236}">
              <a16:creationId xmlns:a16="http://schemas.microsoft.com/office/drawing/2014/main" id="{8DFF9961-4837-48F9-BC6B-E4D46A886C26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76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8614" name="Line 1">
          <a:extLst>
            <a:ext uri="{FF2B5EF4-FFF2-40B4-BE49-F238E27FC236}">
              <a16:creationId xmlns:a16="http://schemas.microsoft.com/office/drawing/2014/main" id="{1E786B6B-DCF9-4FB3-B334-B50993CCE7A5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1057275</xdr:colOff>
      <xdr:row>6</xdr:row>
      <xdr:rowOff>0</xdr:rowOff>
    </xdr:to>
    <xdr:sp macro="" textlink="">
      <xdr:nvSpPr>
        <xdr:cNvPr id="18615" name="Line 2">
          <a:extLst>
            <a:ext uri="{FF2B5EF4-FFF2-40B4-BE49-F238E27FC236}">
              <a16:creationId xmlns:a16="http://schemas.microsoft.com/office/drawing/2014/main" id="{ED077A7C-BFAB-4DAC-8C1F-E64C119DD266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6881" name="Line 1">
          <a:extLst>
            <a:ext uri="{FF2B5EF4-FFF2-40B4-BE49-F238E27FC236}">
              <a16:creationId xmlns:a16="http://schemas.microsoft.com/office/drawing/2014/main" id="{D2F461AD-640C-49E7-8033-E7F6B07079E8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47625</xdr:colOff>
      <xdr:row>4</xdr:row>
      <xdr:rowOff>47625</xdr:rowOff>
    </xdr:to>
    <xdr:sp macro="" textlink="">
      <xdr:nvSpPr>
        <xdr:cNvPr id="16882" name="Line 2">
          <a:extLst>
            <a:ext uri="{FF2B5EF4-FFF2-40B4-BE49-F238E27FC236}">
              <a16:creationId xmlns:a16="http://schemas.microsoft.com/office/drawing/2014/main" id="{FA19FC69-7341-4AFC-8D56-E4C0F0B60F09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76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6883" name="Line 1">
          <a:extLst>
            <a:ext uri="{FF2B5EF4-FFF2-40B4-BE49-F238E27FC236}">
              <a16:creationId xmlns:a16="http://schemas.microsoft.com/office/drawing/2014/main" id="{A8A2C4B0-5FEF-434C-9372-4AE22971E86D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1057275</xdr:colOff>
      <xdr:row>6</xdr:row>
      <xdr:rowOff>0</xdr:rowOff>
    </xdr:to>
    <xdr:sp macro="" textlink="">
      <xdr:nvSpPr>
        <xdr:cNvPr id="16884" name="Line 2">
          <a:extLst>
            <a:ext uri="{FF2B5EF4-FFF2-40B4-BE49-F238E27FC236}">
              <a16:creationId xmlns:a16="http://schemas.microsoft.com/office/drawing/2014/main" id="{15BAD209-435A-4D05-BBE8-0917124F1BEB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6885" name="Line 1">
          <a:extLst>
            <a:ext uri="{FF2B5EF4-FFF2-40B4-BE49-F238E27FC236}">
              <a16:creationId xmlns:a16="http://schemas.microsoft.com/office/drawing/2014/main" id="{825E3282-4F35-4C1C-86AD-9875BBA17594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47625</xdr:colOff>
      <xdr:row>4</xdr:row>
      <xdr:rowOff>47625</xdr:rowOff>
    </xdr:to>
    <xdr:sp macro="" textlink="">
      <xdr:nvSpPr>
        <xdr:cNvPr id="16886" name="Line 2">
          <a:extLst>
            <a:ext uri="{FF2B5EF4-FFF2-40B4-BE49-F238E27FC236}">
              <a16:creationId xmlns:a16="http://schemas.microsoft.com/office/drawing/2014/main" id="{33942F24-2D2D-47BD-A405-E9884078AF74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76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6887" name="Line 1">
          <a:extLst>
            <a:ext uri="{FF2B5EF4-FFF2-40B4-BE49-F238E27FC236}">
              <a16:creationId xmlns:a16="http://schemas.microsoft.com/office/drawing/2014/main" id="{15921E24-B232-453C-8F49-51A61E49B055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1057275</xdr:colOff>
      <xdr:row>6</xdr:row>
      <xdr:rowOff>0</xdr:rowOff>
    </xdr:to>
    <xdr:sp macro="" textlink="">
      <xdr:nvSpPr>
        <xdr:cNvPr id="16888" name="Line 2">
          <a:extLst>
            <a:ext uri="{FF2B5EF4-FFF2-40B4-BE49-F238E27FC236}">
              <a16:creationId xmlns:a16="http://schemas.microsoft.com/office/drawing/2014/main" id="{936D8606-0EFD-4ED8-ACF0-D62E13168F38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6889" name="Line 1">
          <a:extLst>
            <a:ext uri="{FF2B5EF4-FFF2-40B4-BE49-F238E27FC236}">
              <a16:creationId xmlns:a16="http://schemas.microsoft.com/office/drawing/2014/main" id="{B364D24C-C851-45F0-BFFF-E253F1C9FBC0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47625</xdr:colOff>
      <xdr:row>4</xdr:row>
      <xdr:rowOff>47625</xdr:rowOff>
    </xdr:to>
    <xdr:sp macro="" textlink="">
      <xdr:nvSpPr>
        <xdr:cNvPr id="16890" name="Line 2">
          <a:extLst>
            <a:ext uri="{FF2B5EF4-FFF2-40B4-BE49-F238E27FC236}">
              <a16:creationId xmlns:a16="http://schemas.microsoft.com/office/drawing/2014/main" id="{0E54A91D-F913-42FC-BFD2-2219EAB71CF6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76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6891" name="Line 1">
          <a:extLst>
            <a:ext uri="{FF2B5EF4-FFF2-40B4-BE49-F238E27FC236}">
              <a16:creationId xmlns:a16="http://schemas.microsoft.com/office/drawing/2014/main" id="{D7EB3AEB-BA80-4A56-9E76-51BF4260B65B}"/>
            </a:ext>
          </a:extLst>
        </xdr:cNvPr>
        <xdr:cNvSpPr>
          <a:spLocks noChangeShapeType="1"/>
        </xdr:cNvSpPr>
      </xdr:nvSpPr>
      <xdr:spPr bwMode="auto">
        <a:xfrm>
          <a:off x="19050" y="885825"/>
          <a:ext cx="12477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1057275</xdr:colOff>
      <xdr:row>6</xdr:row>
      <xdr:rowOff>0</xdr:rowOff>
    </xdr:to>
    <xdr:sp macro="" textlink="">
      <xdr:nvSpPr>
        <xdr:cNvPr id="16892" name="Line 2">
          <a:extLst>
            <a:ext uri="{FF2B5EF4-FFF2-40B4-BE49-F238E27FC236}">
              <a16:creationId xmlns:a16="http://schemas.microsoft.com/office/drawing/2014/main" id="{98E3010B-8317-4326-BF5A-C6D59B359DDA}"/>
            </a:ext>
          </a:extLst>
        </xdr:cNvPr>
        <xdr:cNvSpPr>
          <a:spLocks noChangeShapeType="1"/>
        </xdr:cNvSpPr>
      </xdr:nvSpPr>
      <xdr:spPr bwMode="auto">
        <a:xfrm>
          <a:off x="9525" y="8858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I18" sqref="I18"/>
    </sheetView>
  </sheetViews>
  <sheetFormatPr defaultRowHeight="12.75" x14ac:dyDescent="0.2"/>
  <cols>
    <col min="1" max="1" width="19" customWidth="1"/>
    <col min="2" max="2" width="9.85546875" customWidth="1"/>
    <col min="3" max="3" width="9.140625" customWidth="1"/>
    <col min="4" max="4" width="10.5703125" customWidth="1"/>
    <col min="5" max="5" width="9.140625" bestFit="1" customWidth="1"/>
    <col min="6" max="6" width="10.85546875" customWidth="1"/>
    <col min="7" max="7" width="15.28515625" customWidth="1"/>
  </cols>
  <sheetData>
    <row r="3" spans="1:7" ht="30" customHeight="1" x14ac:dyDescent="0.2">
      <c r="A3" s="237" t="s">
        <v>179</v>
      </c>
      <c r="B3" s="237"/>
      <c r="C3" s="237"/>
      <c r="D3" s="237"/>
      <c r="E3" s="237"/>
      <c r="F3" s="237"/>
      <c r="G3" s="237"/>
    </row>
    <row r="4" spans="1:7" ht="13.5" thickBot="1" x14ac:dyDescent="0.25">
      <c r="A4" s="79"/>
      <c r="B4" s="36"/>
      <c r="C4" s="36"/>
      <c r="D4" s="36"/>
      <c r="E4" s="36"/>
      <c r="F4" s="36"/>
      <c r="G4" s="36"/>
    </row>
    <row r="5" spans="1:7" ht="26.25" thickBot="1" x14ac:dyDescent="0.25">
      <c r="A5" s="80" t="s">
        <v>96</v>
      </c>
      <c r="B5" s="238" t="s">
        <v>180</v>
      </c>
      <c r="C5" s="239"/>
      <c r="D5" s="239"/>
      <c r="E5" s="239"/>
      <c r="F5" s="239"/>
      <c r="G5" s="240"/>
    </row>
    <row r="6" spans="1:7" ht="76.5" x14ac:dyDescent="0.2">
      <c r="A6" s="81" t="s">
        <v>97</v>
      </c>
      <c r="B6" s="82" t="s">
        <v>98</v>
      </c>
      <c r="C6" s="83" t="s">
        <v>0</v>
      </c>
      <c r="D6" s="83" t="s">
        <v>99</v>
      </c>
      <c r="E6" s="83" t="s">
        <v>100</v>
      </c>
      <c r="F6" s="83" t="s">
        <v>101</v>
      </c>
      <c r="G6" s="83" t="s">
        <v>102</v>
      </c>
    </row>
    <row r="7" spans="1:7" x14ac:dyDescent="0.2">
      <c r="A7" s="84">
        <v>63231</v>
      </c>
      <c r="B7" s="208"/>
      <c r="C7" s="208"/>
      <c r="D7" s="208"/>
      <c r="E7" s="209"/>
      <c r="F7" s="209"/>
      <c r="G7" s="208"/>
    </row>
    <row r="8" spans="1:7" x14ac:dyDescent="0.2">
      <c r="A8" s="85" t="s">
        <v>107</v>
      </c>
      <c r="B8" s="204"/>
      <c r="C8" s="204"/>
      <c r="D8" s="210"/>
      <c r="E8" s="204"/>
      <c r="F8" s="205"/>
      <c r="G8" s="204"/>
    </row>
    <row r="9" spans="1:7" x14ac:dyDescent="0.2">
      <c r="A9" s="85">
        <v>63612</v>
      </c>
      <c r="B9" s="204"/>
      <c r="C9" s="204"/>
      <c r="D9" s="204"/>
      <c r="E9" s="86">
        <v>724699</v>
      </c>
      <c r="F9" s="205"/>
      <c r="G9" s="204"/>
    </row>
    <row r="10" spans="1:7" x14ac:dyDescent="0.2">
      <c r="A10" s="87">
        <v>63613</v>
      </c>
      <c r="B10" s="210"/>
      <c r="C10" s="211"/>
      <c r="D10" s="212"/>
      <c r="E10" s="86">
        <v>21952</v>
      </c>
      <c r="F10" s="213"/>
      <c r="G10" s="210"/>
    </row>
    <row r="11" spans="1:7" x14ac:dyDescent="0.2">
      <c r="A11" s="87">
        <v>63622</v>
      </c>
      <c r="B11" s="210"/>
      <c r="C11" s="211"/>
      <c r="D11" s="212"/>
      <c r="E11" s="86">
        <v>90</v>
      </c>
      <c r="F11" s="213"/>
      <c r="G11" s="210"/>
    </row>
    <row r="12" spans="1:7" s="36" customFormat="1" x14ac:dyDescent="0.2">
      <c r="A12" s="87">
        <v>65264</v>
      </c>
      <c r="B12" s="211"/>
      <c r="C12" s="211"/>
      <c r="D12" s="88">
        <v>26050</v>
      </c>
      <c r="E12" s="211"/>
      <c r="F12" s="211"/>
      <c r="G12" s="211"/>
    </row>
    <row r="13" spans="1:7" x14ac:dyDescent="0.2">
      <c r="A13" s="87">
        <v>65267</v>
      </c>
      <c r="B13" s="211"/>
      <c r="C13" s="211"/>
      <c r="D13" s="211"/>
      <c r="E13" s="211"/>
      <c r="F13" s="211"/>
      <c r="G13" s="88">
        <v>400</v>
      </c>
    </row>
    <row r="14" spans="1:7" x14ac:dyDescent="0.2">
      <c r="A14" s="87">
        <v>65269</v>
      </c>
      <c r="B14" s="211"/>
      <c r="C14" s="211"/>
      <c r="D14" s="211"/>
      <c r="E14" s="211"/>
      <c r="F14" s="211"/>
      <c r="G14" s="211"/>
    </row>
    <row r="15" spans="1:7" s="36" customFormat="1" x14ac:dyDescent="0.2">
      <c r="A15" s="87">
        <v>66151</v>
      </c>
      <c r="B15" s="211"/>
      <c r="C15" s="211"/>
      <c r="D15" s="211"/>
      <c r="E15" s="211"/>
      <c r="F15" s="211"/>
      <c r="G15" s="211"/>
    </row>
    <row r="16" spans="1:7" x14ac:dyDescent="0.2">
      <c r="A16" s="87">
        <v>66313</v>
      </c>
      <c r="B16" s="211"/>
      <c r="C16" s="211"/>
      <c r="D16" s="211"/>
      <c r="E16" s="211"/>
      <c r="F16" s="211"/>
      <c r="G16" s="211"/>
    </row>
    <row r="17" spans="1:7" ht="19.5" customHeight="1" x14ac:dyDescent="0.2">
      <c r="A17" s="87" t="s">
        <v>130</v>
      </c>
      <c r="B17" s="211"/>
      <c r="C17" s="211"/>
      <c r="D17" s="211"/>
      <c r="E17" s="211"/>
      <c r="F17" s="211"/>
      <c r="G17" s="211"/>
    </row>
    <row r="18" spans="1:7" x14ac:dyDescent="0.2">
      <c r="A18" s="87">
        <v>67111</v>
      </c>
      <c r="B18" s="88">
        <v>135531</v>
      </c>
      <c r="C18" s="211"/>
      <c r="D18" s="211"/>
      <c r="E18" s="211"/>
      <c r="F18" s="211"/>
      <c r="G18" s="211"/>
    </row>
    <row r="19" spans="1:7" ht="13.5" customHeight="1" x14ac:dyDescent="0.2">
      <c r="A19" s="89" t="s">
        <v>114</v>
      </c>
      <c r="B19" s="211"/>
      <c r="C19" s="211"/>
      <c r="D19" s="211"/>
      <c r="E19" s="88">
        <v>24815</v>
      </c>
      <c r="F19" s="211"/>
      <c r="G19" s="211"/>
    </row>
    <row r="20" spans="1:7" ht="13.9" customHeight="1" x14ac:dyDescent="0.2">
      <c r="A20" s="89" t="s">
        <v>119</v>
      </c>
      <c r="B20" s="211"/>
      <c r="C20" s="211"/>
      <c r="D20" s="211"/>
      <c r="E20" s="211"/>
      <c r="F20" s="211"/>
      <c r="G20" s="211"/>
    </row>
    <row r="21" spans="1:7" ht="13.9" customHeight="1" x14ac:dyDescent="0.2">
      <c r="A21" s="89">
        <v>67121</v>
      </c>
      <c r="B21" s="211"/>
      <c r="C21" s="211"/>
      <c r="D21" s="211"/>
      <c r="E21" s="211"/>
      <c r="F21" s="211"/>
      <c r="G21" s="211"/>
    </row>
    <row r="22" spans="1:7" ht="13.5" thickBot="1" x14ac:dyDescent="0.25">
      <c r="A22" s="90">
        <v>72111</v>
      </c>
      <c r="B22" s="214"/>
      <c r="C22" s="214"/>
      <c r="D22" s="214"/>
      <c r="E22" s="214"/>
      <c r="F22" s="214"/>
      <c r="G22" s="214"/>
    </row>
    <row r="23" spans="1:7" ht="26.25" thickBot="1" x14ac:dyDescent="0.25">
      <c r="A23" s="92" t="s">
        <v>103</v>
      </c>
      <c r="B23" s="149">
        <f t="shared" ref="B23:G23" si="0">SUM(B7:B22)</f>
        <v>135531</v>
      </c>
      <c r="C23" s="150">
        <f t="shared" si="0"/>
        <v>0</v>
      </c>
      <c r="D23" s="151">
        <f t="shared" si="0"/>
        <v>26050</v>
      </c>
      <c r="E23" s="150">
        <f t="shared" si="0"/>
        <v>771556</v>
      </c>
      <c r="F23" s="151">
        <f t="shared" si="0"/>
        <v>0</v>
      </c>
      <c r="G23" s="152">
        <f t="shared" si="0"/>
        <v>400</v>
      </c>
    </row>
    <row r="24" spans="1:7" ht="26.25" thickBot="1" x14ac:dyDescent="0.25">
      <c r="A24" s="92" t="s">
        <v>181</v>
      </c>
      <c r="B24" s="241">
        <f>B23+C23+D23+E23+F23+G23</f>
        <v>933537</v>
      </c>
      <c r="C24" s="242"/>
      <c r="D24" s="242"/>
      <c r="E24" s="242"/>
      <c r="F24" s="242"/>
      <c r="G24" s="243"/>
    </row>
    <row r="25" spans="1:7" x14ac:dyDescent="0.2">
      <c r="A25" s="206"/>
      <c r="B25" s="207"/>
      <c r="C25" s="207"/>
      <c r="D25" s="207"/>
      <c r="E25" s="207"/>
      <c r="F25" s="207"/>
      <c r="G25" s="207"/>
    </row>
    <row r="26" spans="1:7" x14ac:dyDescent="0.2">
      <c r="A26" s="206"/>
      <c r="B26" s="207"/>
      <c r="C26" s="207"/>
      <c r="D26" s="207"/>
      <c r="E26" s="207"/>
      <c r="F26" s="207"/>
      <c r="G26" s="207"/>
    </row>
  </sheetData>
  <mergeCells count="3">
    <mergeCell ref="A3:G3"/>
    <mergeCell ref="B5:G5"/>
    <mergeCell ref="B24:G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workbookViewId="0">
      <selection activeCell="J5" sqref="J5"/>
    </sheetView>
  </sheetViews>
  <sheetFormatPr defaultRowHeight="12.75" x14ac:dyDescent="0.2"/>
  <cols>
    <col min="6" max="6" width="16.140625" customWidth="1"/>
    <col min="7" max="7" width="13.5703125" customWidth="1"/>
    <col min="8" max="8" width="12.28515625" customWidth="1"/>
  </cols>
  <sheetData>
    <row r="3" spans="1:8" ht="43.5" customHeight="1" x14ac:dyDescent="0.2">
      <c r="A3" s="237" t="s">
        <v>185</v>
      </c>
      <c r="B3" s="237"/>
      <c r="C3" s="237"/>
      <c r="D3" s="237"/>
      <c r="E3" s="237"/>
      <c r="F3" s="237"/>
      <c r="G3" s="237"/>
      <c r="H3" s="237"/>
    </row>
    <row r="4" spans="1:8" ht="18" x14ac:dyDescent="0.2">
      <c r="A4" s="237"/>
      <c r="B4" s="237"/>
      <c r="C4" s="237"/>
      <c r="D4" s="237"/>
      <c r="E4" s="237"/>
      <c r="F4" s="237"/>
      <c r="G4" s="256"/>
      <c r="H4" s="256"/>
    </row>
    <row r="5" spans="1:8" ht="18" x14ac:dyDescent="0.2">
      <c r="A5" s="237"/>
      <c r="B5" s="237"/>
      <c r="C5" s="237"/>
      <c r="D5" s="237"/>
      <c r="E5" s="237"/>
      <c r="F5" s="237"/>
      <c r="G5" s="237"/>
      <c r="H5" s="251"/>
    </row>
    <row r="6" spans="1:8" ht="18" x14ac:dyDescent="0.25">
      <c r="A6" s="216"/>
      <c r="B6" s="217"/>
      <c r="C6" s="217"/>
      <c r="D6" s="217"/>
      <c r="E6" s="217"/>
      <c r="F6" s="215"/>
      <c r="G6" s="215"/>
      <c r="H6" s="215"/>
    </row>
    <row r="7" spans="1:8" ht="39" x14ac:dyDescent="0.25">
      <c r="A7" s="218"/>
      <c r="B7" s="219"/>
      <c r="C7" s="219"/>
      <c r="D7" s="220"/>
      <c r="E7" s="221"/>
      <c r="F7" s="222" t="s">
        <v>160</v>
      </c>
      <c r="G7" s="222" t="s">
        <v>161</v>
      </c>
      <c r="H7" s="223" t="s">
        <v>162</v>
      </c>
    </row>
    <row r="8" spans="1:8" ht="15.75" x14ac:dyDescent="0.25">
      <c r="A8" s="244" t="s">
        <v>84</v>
      </c>
      <c r="B8" s="245"/>
      <c r="C8" s="245"/>
      <c r="D8" s="245"/>
      <c r="E8" s="249"/>
      <c r="F8" s="225">
        <v>933537</v>
      </c>
      <c r="G8" s="226"/>
      <c r="H8" s="226"/>
    </row>
    <row r="9" spans="1:8" ht="15.75" x14ac:dyDescent="0.25">
      <c r="A9" s="244" t="s">
        <v>85</v>
      </c>
      <c r="B9" s="245"/>
      <c r="C9" s="245"/>
      <c r="D9" s="245"/>
      <c r="E9" s="249"/>
      <c r="F9" s="225">
        <v>933537</v>
      </c>
      <c r="G9" s="226"/>
      <c r="H9" s="226"/>
    </row>
    <row r="10" spans="1:8" ht="15.75" x14ac:dyDescent="0.25">
      <c r="A10" s="248" t="s">
        <v>86</v>
      </c>
      <c r="B10" s="249"/>
      <c r="C10" s="249"/>
      <c r="D10" s="249"/>
      <c r="E10" s="249"/>
      <c r="F10" s="225">
        <v>0</v>
      </c>
      <c r="G10" s="226"/>
      <c r="H10" s="226"/>
    </row>
    <row r="11" spans="1:8" ht="15.75" x14ac:dyDescent="0.25">
      <c r="A11" s="78" t="s">
        <v>87</v>
      </c>
      <c r="B11" s="224"/>
      <c r="C11" s="224"/>
      <c r="D11" s="224"/>
      <c r="E11" s="224"/>
      <c r="F11" s="225">
        <v>934277.08</v>
      </c>
      <c r="G11" s="226"/>
      <c r="H11" s="226"/>
    </row>
    <row r="12" spans="1:8" ht="15.75" x14ac:dyDescent="0.25">
      <c r="A12" s="246" t="s">
        <v>88</v>
      </c>
      <c r="B12" s="245"/>
      <c r="C12" s="245"/>
      <c r="D12" s="245"/>
      <c r="E12" s="247"/>
      <c r="F12" s="227">
        <f>F11-F13</f>
        <v>933048.08</v>
      </c>
      <c r="G12" s="228"/>
      <c r="H12" s="228"/>
    </row>
    <row r="13" spans="1:8" ht="15.75" x14ac:dyDescent="0.25">
      <c r="A13" s="248" t="s">
        <v>89</v>
      </c>
      <c r="B13" s="249"/>
      <c r="C13" s="249"/>
      <c r="D13" s="249"/>
      <c r="E13" s="249"/>
      <c r="F13" s="227">
        <v>1229</v>
      </c>
      <c r="G13" s="228"/>
      <c r="H13" s="228"/>
    </row>
    <row r="14" spans="1:8" ht="15.75" x14ac:dyDescent="0.25">
      <c r="A14" s="246" t="s">
        <v>90</v>
      </c>
      <c r="B14" s="245"/>
      <c r="C14" s="245"/>
      <c r="D14" s="245"/>
      <c r="E14" s="245"/>
      <c r="F14" s="227">
        <f>F8-F11</f>
        <v>-740.07999999995809</v>
      </c>
      <c r="G14" s="228"/>
      <c r="H14" s="228"/>
    </row>
    <row r="15" spans="1:8" ht="18" x14ac:dyDescent="0.2">
      <c r="A15" s="237"/>
      <c r="B15" s="250"/>
      <c r="C15" s="250"/>
      <c r="D15" s="250"/>
      <c r="E15" s="250"/>
      <c r="F15" s="251"/>
      <c r="G15" s="251"/>
      <c r="H15" s="251"/>
    </row>
    <row r="16" spans="1:8" ht="39" x14ac:dyDescent="0.25">
      <c r="A16" s="218"/>
      <c r="B16" s="219"/>
      <c r="C16" s="219"/>
      <c r="D16" s="220"/>
      <c r="E16" s="221"/>
      <c r="F16" s="222" t="s">
        <v>160</v>
      </c>
      <c r="G16" s="222" t="s">
        <v>161</v>
      </c>
      <c r="H16" s="223" t="s">
        <v>162</v>
      </c>
    </row>
    <row r="17" spans="1:8" ht="15.75" x14ac:dyDescent="0.25">
      <c r="A17" s="252" t="s">
        <v>91</v>
      </c>
      <c r="B17" s="253"/>
      <c r="C17" s="253"/>
      <c r="D17" s="253"/>
      <c r="E17" s="254"/>
      <c r="F17" s="230">
        <f>F14</f>
        <v>-740.07999999995809</v>
      </c>
      <c r="G17" s="231">
        <v>0</v>
      </c>
      <c r="H17" s="228">
        <v>0</v>
      </c>
    </row>
    <row r="18" spans="1:8" ht="18" x14ac:dyDescent="0.2">
      <c r="A18" s="255"/>
      <c r="B18" s="250"/>
      <c r="C18" s="250"/>
      <c r="D18" s="250"/>
      <c r="E18" s="250"/>
      <c r="F18" s="251"/>
      <c r="G18" s="251"/>
      <c r="H18" s="251"/>
    </row>
    <row r="19" spans="1:8" ht="39" x14ac:dyDescent="0.25">
      <c r="A19" s="218"/>
      <c r="B19" s="219"/>
      <c r="C19" s="219"/>
      <c r="D19" s="220"/>
      <c r="E19" s="221"/>
      <c r="F19" s="222" t="s">
        <v>160</v>
      </c>
      <c r="G19" s="222" t="s">
        <v>161</v>
      </c>
      <c r="H19" s="223" t="s">
        <v>162</v>
      </c>
    </row>
    <row r="20" spans="1:8" ht="15.75" x14ac:dyDescent="0.25">
      <c r="A20" s="244" t="s">
        <v>92</v>
      </c>
      <c r="B20" s="245"/>
      <c r="C20" s="245"/>
      <c r="D20" s="245"/>
      <c r="E20" s="245"/>
      <c r="F20" s="226">
        <v>0</v>
      </c>
      <c r="G20" s="226">
        <v>0</v>
      </c>
      <c r="H20" s="226">
        <v>0</v>
      </c>
    </row>
    <row r="21" spans="1:8" ht="15.75" x14ac:dyDescent="0.25">
      <c r="A21" s="244" t="s">
        <v>93</v>
      </c>
      <c r="B21" s="245"/>
      <c r="C21" s="245"/>
      <c r="D21" s="245"/>
      <c r="E21" s="245"/>
      <c r="F21" s="226">
        <v>0</v>
      </c>
      <c r="G21" s="226">
        <v>0</v>
      </c>
      <c r="H21" s="226">
        <v>0</v>
      </c>
    </row>
    <row r="22" spans="1:8" ht="15.75" x14ac:dyDescent="0.25">
      <c r="A22" s="246" t="s">
        <v>94</v>
      </c>
      <c r="B22" s="245"/>
      <c r="C22" s="245"/>
      <c r="D22" s="245"/>
      <c r="E22" s="245"/>
      <c r="F22" s="226">
        <v>0</v>
      </c>
      <c r="G22" s="226">
        <v>0</v>
      </c>
      <c r="H22" s="226">
        <v>0</v>
      </c>
    </row>
    <row r="23" spans="1:8" ht="18" x14ac:dyDescent="0.25">
      <c r="A23" s="221"/>
      <c r="B23" s="232"/>
      <c r="C23" s="229"/>
      <c r="D23" s="233"/>
      <c r="E23" s="232"/>
      <c r="F23" s="234"/>
      <c r="G23" s="234"/>
      <c r="H23" s="234"/>
    </row>
    <row r="24" spans="1:8" ht="15.75" x14ac:dyDescent="0.25">
      <c r="A24" s="246" t="s">
        <v>95</v>
      </c>
      <c r="B24" s="245"/>
      <c r="C24" s="245"/>
      <c r="D24" s="245"/>
      <c r="E24" s="245"/>
      <c r="F24" s="226">
        <v>0</v>
      </c>
      <c r="G24" s="226">
        <f>SUM(G14,G17,G22)</f>
        <v>0</v>
      </c>
      <c r="H24" s="226">
        <f>SUM(H14,H17,H22)</f>
        <v>0</v>
      </c>
    </row>
  </sheetData>
  <mergeCells count="16">
    <mergeCell ref="A3:H3"/>
    <mergeCell ref="A4:H4"/>
    <mergeCell ref="A5:H5"/>
    <mergeCell ref="A8:E8"/>
    <mergeCell ref="A9:E9"/>
    <mergeCell ref="A10:E10"/>
    <mergeCell ref="A20:E20"/>
    <mergeCell ref="A21:E21"/>
    <mergeCell ref="A22:E22"/>
    <mergeCell ref="A24:E24"/>
    <mergeCell ref="A12:E12"/>
    <mergeCell ref="A13:E13"/>
    <mergeCell ref="A14:E14"/>
    <mergeCell ref="A15:H15"/>
    <mergeCell ref="A17:E17"/>
    <mergeCell ref="A18:H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3"/>
  <sheetViews>
    <sheetView tabSelected="1" view="pageBreakPreview" zoomScale="75" zoomScaleNormal="75" zoomScaleSheetLayoutView="75" workbookViewId="0">
      <selection activeCell="E278" sqref="E278"/>
    </sheetView>
  </sheetViews>
  <sheetFormatPr defaultRowHeight="14.25" x14ac:dyDescent="0.2"/>
  <cols>
    <col min="1" max="1" width="10.28515625" style="49" customWidth="1"/>
    <col min="2" max="2" width="27.85546875" style="50" customWidth="1"/>
    <col min="3" max="3" width="16.140625" style="42" customWidth="1"/>
    <col min="4" max="4" width="17.28515625" style="51" customWidth="1"/>
    <col min="5" max="5" width="15" style="42" customWidth="1"/>
    <col min="6" max="6" width="16.7109375" style="42" customWidth="1"/>
    <col min="7" max="7" width="14.85546875" style="42" customWidth="1"/>
    <col min="8" max="8" width="12.42578125" style="42" customWidth="1"/>
    <col min="9" max="9" width="10" style="42" customWidth="1"/>
    <col min="10" max="10" width="13.85546875" style="42" customWidth="1"/>
    <col min="11" max="11" width="13" style="42" customWidth="1"/>
    <col min="12" max="13" width="12.85546875" style="42" customWidth="1"/>
    <col min="14" max="14" width="11.140625" style="42" customWidth="1"/>
    <col min="15" max="15" width="13.42578125" style="42" customWidth="1"/>
    <col min="16" max="16" width="16.7109375" style="42" hidden="1" customWidth="1"/>
    <col min="17" max="17" width="16.42578125" style="42" hidden="1" customWidth="1"/>
    <col min="18" max="18" width="11.42578125" style="42" customWidth="1"/>
    <col min="19" max="19" width="12.85546875" style="42" customWidth="1"/>
    <col min="20" max="20" width="12.7109375" style="42" customWidth="1"/>
    <col min="21" max="21" width="11.5703125" style="42" customWidth="1"/>
    <col min="22" max="16384" width="9.140625" style="42"/>
  </cols>
  <sheetData>
    <row r="1" spans="1:18" ht="24.75" customHeight="1" x14ac:dyDescent="0.25">
      <c r="A1" s="264" t="s">
        <v>174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1"/>
      <c r="N1" s="2" t="s">
        <v>6</v>
      </c>
      <c r="O1" s="3"/>
      <c r="P1" s="163"/>
      <c r="Q1" s="163"/>
      <c r="R1" s="163"/>
    </row>
    <row r="2" spans="1:18" ht="20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3"/>
      <c r="Q2" s="163"/>
      <c r="R2" s="163"/>
    </row>
    <row r="3" spans="1:18" ht="18" customHeight="1" x14ac:dyDescent="0.25">
      <c r="A3" s="38" t="s">
        <v>154</v>
      </c>
      <c r="B3" s="39"/>
      <c r="C3" s="164"/>
      <c r="D3" s="165"/>
    </row>
    <row r="4" spans="1:18" ht="18" customHeight="1" x14ac:dyDescent="0.25">
      <c r="A4" s="38" t="s">
        <v>141</v>
      </c>
      <c r="B4" s="39"/>
      <c r="C4" s="164"/>
      <c r="D4" s="165"/>
    </row>
    <row r="5" spans="1:18" ht="18" customHeight="1" x14ac:dyDescent="0.25">
      <c r="A5" s="41" t="s">
        <v>139</v>
      </c>
      <c r="B5" s="39" t="s">
        <v>186</v>
      </c>
      <c r="C5" s="164"/>
      <c r="D5" s="165"/>
    </row>
    <row r="6" spans="1:18" ht="18" customHeight="1" x14ac:dyDescent="0.25">
      <c r="A6" s="41" t="s">
        <v>138</v>
      </c>
      <c r="B6" s="39" t="s">
        <v>187</v>
      </c>
      <c r="C6" s="164"/>
      <c r="D6" s="165"/>
    </row>
    <row r="7" spans="1:18" ht="18" customHeight="1" x14ac:dyDescent="0.25">
      <c r="A7" s="38" t="s">
        <v>137</v>
      </c>
      <c r="B7" s="39" t="s">
        <v>173</v>
      </c>
      <c r="C7" s="164"/>
      <c r="D7" s="165"/>
    </row>
    <row r="8" spans="1:18" ht="38.25" customHeight="1" thickBot="1" x14ac:dyDescent="0.25">
      <c r="A8" s="5" t="s">
        <v>1</v>
      </c>
      <c r="B8" s="6"/>
      <c r="C8" s="7"/>
      <c r="D8" s="8" t="s">
        <v>142</v>
      </c>
      <c r="E8" s="8" t="s">
        <v>131</v>
      </c>
      <c r="F8" s="8" t="s">
        <v>143</v>
      </c>
      <c r="G8" s="166"/>
      <c r="H8" s="166"/>
    </row>
    <row r="9" spans="1:18" ht="19.5" customHeight="1" thickTop="1" x14ac:dyDescent="0.3">
      <c r="A9" s="43" t="s">
        <v>62</v>
      </c>
      <c r="B9" s="44"/>
      <c r="C9" s="45"/>
      <c r="D9" s="127">
        <f>D10+D11+D12+D13+D14+D15</f>
        <v>52986</v>
      </c>
      <c r="E9" s="139"/>
      <c r="F9" s="139"/>
      <c r="G9" s="166"/>
      <c r="H9" s="166"/>
    </row>
    <row r="10" spans="1:18" ht="19.5" customHeight="1" x14ac:dyDescent="0.2">
      <c r="A10" s="263" t="s">
        <v>169</v>
      </c>
      <c r="B10" s="263"/>
      <c r="C10" s="263"/>
      <c r="D10" s="159">
        <f>K83</f>
        <v>0</v>
      </c>
      <c r="E10" s="140"/>
      <c r="F10" s="140"/>
      <c r="G10" s="166"/>
      <c r="H10" s="166"/>
    </row>
    <row r="11" spans="1:18" ht="20.25" customHeight="1" x14ac:dyDescent="0.25">
      <c r="A11" s="263" t="s">
        <v>63</v>
      </c>
      <c r="B11" s="263"/>
      <c r="C11" s="263"/>
      <c r="D11" s="126">
        <f>K57</f>
        <v>26734</v>
      </c>
      <c r="E11" s="141"/>
      <c r="F11" s="141"/>
      <c r="G11" s="167"/>
      <c r="H11" s="167"/>
    </row>
    <row r="12" spans="1:18" ht="20.25" customHeight="1" x14ac:dyDescent="0.25">
      <c r="A12" s="261" t="s">
        <v>64</v>
      </c>
      <c r="B12" s="261"/>
      <c r="C12" s="261"/>
      <c r="D12" s="126">
        <f>J62</f>
        <v>20600</v>
      </c>
      <c r="E12" s="141"/>
      <c r="F12" s="141"/>
      <c r="G12" s="167"/>
      <c r="H12" s="167"/>
    </row>
    <row r="13" spans="1:18" ht="20.25" customHeight="1" x14ac:dyDescent="0.25">
      <c r="A13" s="261" t="s">
        <v>65</v>
      </c>
      <c r="B13" s="261"/>
      <c r="C13" s="261"/>
      <c r="D13" s="126">
        <f>J67</f>
        <v>5652</v>
      </c>
      <c r="E13" s="141"/>
      <c r="F13" s="141"/>
      <c r="G13" s="167"/>
      <c r="H13" s="167"/>
    </row>
    <row r="14" spans="1:18" ht="20.25" customHeight="1" x14ac:dyDescent="0.25">
      <c r="A14" s="261" t="s">
        <v>66</v>
      </c>
      <c r="B14" s="261"/>
      <c r="C14" s="261"/>
      <c r="D14" s="126">
        <f>J68</f>
        <v>0</v>
      </c>
      <c r="E14" s="141"/>
      <c r="F14" s="141"/>
      <c r="G14" s="167"/>
      <c r="H14" s="167"/>
    </row>
    <row r="15" spans="1:18" ht="20.25" customHeight="1" x14ac:dyDescent="0.25">
      <c r="A15" s="261" t="s">
        <v>67</v>
      </c>
      <c r="B15" s="261"/>
      <c r="C15" s="261"/>
      <c r="D15" s="126">
        <f>J73</f>
        <v>0</v>
      </c>
      <c r="E15" s="144"/>
      <c r="F15" s="144"/>
      <c r="G15" s="167"/>
      <c r="H15" s="167"/>
    </row>
    <row r="16" spans="1:18" ht="20.25" customHeight="1" x14ac:dyDescent="0.55000000000000004">
      <c r="A16" s="262" t="s">
        <v>68</v>
      </c>
      <c r="B16" s="262"/>
      <c r="C16" s="262"/>
      <c r="D16" s="129">
        <f>D17+D19+D20+D18+D21</f>
        <v>98300</v>
      </c>
      <c r="E16" s="142"/>
      <c r="F16" s="142"/>
      <c r="G16" s="167"/>
      <c r="H16" s="167"/>
    </row>
    <row r="17" spans="1:8" ht="20.25" customHeight="1" x14ac:dyDescent="0.25">
      <c r="A17" s="263" t="s">
        <v>69</v>
      </c>
      <c r="B17" s="263"/>
      <c r="C17" s="263"/>
      <c r="D17" s="130">
        <f>D133</f>
        <v>73000</v>
      </c>
      <c r="E17" s="141"/>
      <c r="F17" s="141"/>
      <c r="G17" s="167"/>
      <c r="H17" s="167"/>
    </row>
    <row r="18" spans="1:8" ht="20.25" customHeight="1" x14ac:dyDescent="0.25">
      <c r="A18" s="69" t="s">
        <v>148</v>
      </c>
      <c r="B18" s="69"/>
      <c r="C18" s="69"/>
      <c r="D18" s="130">
        <f>L133</f>
        <v>4800</v>
      </c>
      <c r="E18" s="141"/>
      <c r="F18" s="141"/>
      <c r="G18" s="167"/>
      <c r="H18" s="167"/>
    </row>
    <row r="19" spans="1:8" ht="20.25" customHeight="1" x14ac:dyDescent="0.25">
      <c r="A19" s="263" t="s">
        <v>70</v>
      </c>
      <c r="B19" s="263"/>
      <c r="C19" s="263"/>
      <c r="D19" s="130">
        <f>F133</f>
        <v>20500</v>
      </c>
      <c r="E19" s="141"/>
      <c r="F19" s="141"/>
      <c r="G19" s="167"/>
      <c r="H19" s="167"/>
    </row>
    <row r="20" spans="1:8" ht="20.25" customHeight="1" x14ac:dyDescent="0.25">
      <c r="A20" s="263" t="s">
        <v>71</v>
      </c>
      <c r="B20" s="263"/>
      <c r="C20" s="263"/>
      <c r="D20" s="130">
        <f>I133</f>
        <v>0</v>
      </c>
      <c r="E20" s="141"/>
      <c r="F20" s="141"/>
      <c r="G20" s="167"/>
      <c r="H20" s="167"/>
    </row>
    <row r="21" spans="1:8" ht="20.25" customHeight="1" x14ac:dyDescent="0.25">
      <c r="A21" s="56" t="s">
        <v>170</v>
      </c>
      <c r="B21" s="56"/>
      <c r="C21" s="56"/>
      <c r="D21" s="130">
        <f>J133</f>
        <v>0</v>
      </c>
      <c r="E21" s="141"/>
      <c r="F21" s="141"/>
      <c r="G21" s="167"/>
      <c r="H21" s="167"/>
    </row>
    <row r="22" spans="1:8" ht="20.25" customHeight="1" x14ac:dyDescent="0.55000000000000004">
      <c r="A22" s="58" t="s">
        <v>72</v>
      </c>
      <c r="B22" s="58"/>
      <c r="C22" s="56"/>
      <c r="D22" s="160">
        <f>D23+D24+D25+D26+D27+D28+D29+D30+D31+D32+D33+D34</f>
        <v>89576.08</v>
      </c>
      <c r="E22" s="142"/>
      <c r="F22" s="142"/>
      <c r="G22" s="167"/>
      <c r="H22" s="167"/>
    </row>
    <row r="23" spans="1:8" ht="19.5" customHeight="1" x14ac:dyDescent="0.25">
      <c r="A23" s="263" t="s">
        <v>73</v>
      </c>
      <c r="B23" s="263"/>
      <c r="C23" s="263"/>
      <c r="D23" s="130">
        <f>D193</f>
        <v>1545</v>
      </c>
      <c r="E23" s="141"/>
      <c r="F23" s="141"/>
      <c r="G23" s="167"/>
      <c r="H23" s="167"/>
    </row>
    <row r="24" spans="1:8" ht="39.75" customHeight="1" x14ac:dyDescent="0.25">
      <c r="A24" s="257" t="s">
        <v>7</v>
      </c>
      <c r="B24" s="257"/>
      <c r="C24" s="257"/>
      <c r="D24" s="136">
        <f>E193</f>
        <v>0</v>
      </c>
      <c r="E24" s="142"/>
      <c r="F24" s="141"/>
      <c r="G24" s="167"/>
      <c r="H24" s="167"/>
    </row>
    <row r="25" spans="1:8" ht="20.25" customHeight="1" x14ac:dyDescent="0.25">
      <c r="A25" s="258" t="s">
        <v>74</v>
      </c>
      <c r="B25" s="258"/>
      <c r="C25" s="258"/>
      <c r="D25" s="130">
        <f>F193</f>
        <v>5550</v>
      </c>
      <c r="E25" s="141"/>
      <c r="F25" s="141"/>
      <c r="G25" s="167"/>
      <c r="H25" s="167"/>
    </row>
    <row r="26" spans="1:8" ht="20.25" customHeight="1" x14ac:dyDescent="0.25">
      <c r="A26" s="54" t="s">
        <v>53</v>
      </c>
      <c r="B26" s="54"/>
      <c r="C26" s="3"/>
      <c r="D26" s="136">
        <f>G193</f>
        <v>0</v>
      </c>
      <c r="E26" s="141"/>
      <c r="F26" s="141"/>
      <c r="G26" s="167"/>
      <c r="H26" s="167"/>
    </row>
    <row r="27" spans="1:8" ht="20.25" customHeight="1" x14ac:dyDescent="0.25">
      <c r="A27" s="54" t="s">
        <v>75</v>
      </c>
      <c r="B27" s="54"/>
      <c r="C27" s="3"/>
      <c r="D27" s="136">
        <f>H193</f>
        <v>2652</v>
      </c>
      <c r="E27" s="141"/>
      <c r="F27" s="141"/>
      <c r="G27" s="167"/>
      <c r="H27" s="167"/>
    </row>
    <row r="28" spans="1:8" ht="20.25" customHeight="1" x14ac:dyDescent="0.25">
      <c r="A28" s="54" t="s">
        <v>76</v>
      </c>
      <c r="B28" s="54"/>
      <c r="C28" s="3"/>
      <c r="D28" s="136">
        <f>I193</f>
        <v>0</v>
      </c>
      <c r="E28" s="141"/>
      <c r="F28" s="141"/>
      <c r="G28" s="167"/>
      <c r="H28" s="167"/>
    </row>
    <row r="29" spans="1:8" ht="20.25" customHeight="1" x14ac:dyDescent="0.25">
      <c r="A29" s="259" t="s">
        <v>46</v>
      </c>
      <c r="B29" s="259"/>
      <c r="C29" s="259"/>
      <c r="D29" s="136">
        <f>J193</f>
        <v>59389</v>
      </c>
      <c r="E29" s="141"/>
      <c r="F29" s="141"/>
      <c r="G29" s="167"/>
      <c r="H29" s="167"/>
    </row>
    <row r="30" spans="1:8" ht="20.25" customHeight="1" x14ac:dyDescent="0.25">
      <c r="A30" s="54" t="s">
        <v>77</v>
      </c>
      <c r="B30" s="54"/>
      <c r="C30" s="54"/>
      <c r="D30" s="136">
        <f>K193</f>
        <v>19300</v>
      </c>
      <c r="E30" s="141"/>
      <c r="F30" s="141"/>
      <c r="G30" s="167"/>
      <c r="H30" s="167"/>
    </row>
    <row r="31" spans="1:8" ht="26.25" customHeight="1" x14ac:dyDescent="0.25">
      <c r="A31" s="55" t="s">
        <v>55</v>
      </c>
      <c r="B31" s="55" t="s">
        <v>56</v>
      </c>
      <c r="C31" s="3"/>
      <c r="D31" s="136">
        <f>L193</f>
        <v>400</v>
      </c>
      <c r="E31" s="141"/>
      <c r="F31" s="141"/>
      <c r="G31" s="167"/>
      <c r="H31" s="167"/>
    </row>
    <row r="32" spans="1:8" ht="20.25" customHeight="1" x14ac:dyDescent="0.25">
      <c r="A32" s="13" t="s">
        <v>60</v>
      </c>
      <c r="B32" s="3"/>
      <c r="C32" s="54"/>
      <c r="D32" s="136">
        <f>M193</f>
        <v>0</v>
      </c>
      <c r="E32" s="141"/>
      <c r="F32" s="141"/>
      <c r="G32" s="167"/>
      <c r="H32" s="167"/>
    </row>
    <row r="33" spans="1:13" ht="20.25" customHeight="1" x14ac:dyDescent="0.25">
      <c r="A33" s="13" t="s">
        <v>136</v>
      </c>
      <c r="B33" s="13"/>
      <c r="C33" s="54"/>
      <c r="D33" s="94">
        <f>R193</f>
        <v>740.08</v>
      </c>
      <c r="E33" s="141"/>
      <c r="F33" s="141"/>
      <c r="G33" s="167"/>
      <c r="H33" s="167"/>
    </row>
    <row r="34" spans="1:13" ht="20.25" customHeight="1" x14ac:dyDescent="0.25">
      <c r="A34" s="13"/>
      <c r="B34" s="13"/>
      <c r="C34" s="54"/>
      <c r="D34" s="94"/>
      <c r="E34" s="141"/>
      <c r="F34" s="141"/>
      <c r="G34" s="167"/>
      <c r="H34" s="167"/>
    </row>
    <row r="35" spans="1:13" ht="23.25" customHeight="1" x14ac:dyDescent="0.55000000000000004">
      <c r="A35" s="260" t="s">
        <v>78</v>
      </c>
      <c r="B35" s="260"/>
      <c r="C35" s="260"/>
      <c r="D35" s="135">
        <f>D36</f>
        <v>3200</v>
      </c>
      <c r="E35" s="142"/>
      <c r="F35" s="142"/>
      <c r="G35" s="167"/>
      <c r="H35" s="167"/>
    </row>
    <row r="36" spans="1:13" ht="19.5" customHeight="1" x14ac:dyDescent="0.25">
      <c r="A36" s="259" t="s">
        <v>118</v>
      </c>
      <c r="B36" s="259"/>
      <c r="C36" s="259"/>
      <c r="D36" s="136">
        <f>C205</f>
        <v>3200</v>
      </c>
      <c r="E36" s="145"/>
      <c r="F36" s="169"/>
      <c r="G36" s="167"/>
      <c r="H36" s="167"/>
    </row>
    <row r="37" spans="1:13" s="172" customFormat="1" ht="19.5" customHeight="1" x14ac:dyDescent="0.25">
      <c r="A37" s="61" t="s">
        <v>112</v>
      </c>
      <c r="B37" s="61"/>
      <c r="C37" s="62"/>
      <c r="D37" s="138">
        <f>D38+D39</f>
        <v>24815</v>
      </c>
      <c r="E37" s="146"/>
      <c r="F37" s="59"/>
      <c r="G37" s="171"/>
      <c r="H37" s="171"/>
    </row>
    <row r="38" spans="1:13" ht="19.5" customHeight="1" x14ac:dyDescent="0.25">
      <c r="A38" s="54" t="s">
        <v>150</v>
      </c>
      <c r="B38" s="54"/>
      <c r="C38" s="54"/>
      <c r="D38" s="137">
        <f>M243</f>
        <v>24815</v>
      </c>
      <c r="E38" s="146"/>
      <c r="F38" s="146"/>
      <c r="G38" s="167"/>
      <c r="H38" s="167"/>
    </row>
    <row r="39" spans="1:13" ht="19.5" customHeight="1" x14ac:dyDescent="0.25">
      <c r="A39" s="54" t="s">
        <v>163</v>
      </c>
      <c r="B39" s="54"/>
      <c r="C39" s="54"/>
      <c r="D39" s="137">
        <f>D276</f>
        <v>0</v>
      </c>
      <c r="E39" s="146"/>
      <c r="F39" s="146"/>
      <c r="G39" s="167"/>
      <c r="H39" s="167"/>
    </row>
    <row r="40" spans="1:13" ht="19.5" customHeight="1" x14ac:dyDescent="0.25">
      <c r="A40" s="61" t="s">
        <v>124</v>
      </c>
      <c r="B40" s="61"/>
      <c r="C40" s="54"/>
      <c r="D40" s="138">
        <f>D41</f>
        <v>665400</v>
      </c>
      <c r="E40" s="146"/>
      <c r="F40" s="146"/>
      <c r="G40" s="17"/>
      <c r="H40" s="167"/>
    </row>
    <row r="41" spans="1:13" ht="19.5" customHeight="1" x14ac:dyDescent="0.25">
      <c r="A41" s="64" t="s">
        <v>125</v>
      </c>
      <c r="B41" s="65"/>
      <c r="C41" s="54"/>
      <c r="D41" s="137">
        <f>C294</f>
        <v>665400</v>
      </c>
      <c r="E41" s="147"/>
      <c r="F41" s="147"/>
      <c r="G41" s="17"/>
      <c r="H41" s="167"/>
    </row>
    <row r="42" spans="1:13" ht="15.75" thickBot="1" x14ac:dyDescent="0.3">
      <c r="A42" s="66" t="s">
        <v>2</v>
      </c>
      <c r="B42" s="67"/>
      <c r="C42" s="68"/>
      <c r="D42" s="161">
        <f>D9+D16+D22+D35+D37+D40</f>
        <v>934277.08000000007</v>
      </c>
      <c r="E42" s="148"/>
      <c r="F42" s="148"/>
      <c r="G42" s="17"/>
      <c r="H42" s="167"/>
    </row>
    <row r="43" spans="1:13" ht="15.75" thickTop="1" x14ac:dyDescent="0.25">
      <c r="A43" s="173"/>
      <c r="B43" s="164"/>
      <c r="D43" s="174"/>
      <c r="E43" s="47"/>
    </row>
    <row r="44" spans="1:13" ht="15" x14ac:dyDescent="0.25">
      <c r="A44" s="175"/>
      <c r="B44" s="176"/>
      <c r="C44" s="176"/>
      <c r="D44" s="176"/>
      <c r="E44" s="176"/>
      <c r="F44" s="176"/>
      <c r="G44" s="176"/>
      <c r="H44" s="176"/>
      <c r="I44" s="176"/>
      <c r="K44" s="176"/>
      <c r="L44" s="176"/>
      <c r="M44" s="176"/>
    </row>
    <row r="45" spans="1:13" ht="15" x14ac:dyDescent="0.25">
      <c r="A45" s="177"/>
      <c r="B45" s="178"/>
      <c r="D45" s="47"/>
      <c r="E45" s="47"/>
      <c r="F45" s="47"/>
    </row>
    <row r="46" spans="1:13" ht="15" x14ac:dyDescent="0.25">
      <c r="A46" s="177"/>
      <c r="B46" s="178"/>
      <c r="D46" s="47"/>
      <c r="E46" s="47"/>
      <c r="F46" s="47"/>
      <c r="J46" s="176"/>
    </row>
    <row r="47" spans="1:13" ht="15" x14ac:dyDescent="0.25">
      <c r="A47" s="177"/>
      <c r="B47" s="178"/>
      <c r="D47" s="47"/>
      <c r="E47" s="47"/>
      <c r="J47" s="176"/>
    </row>
    <row r="48" spans="1:13" ht="15" x14ac:dyDescent="0.25">
      <c r="A48" s="177"/>
      <c r="B48" s="178"/>
      <c r="D48" s="47"/>
      <c r="E48" s="47"/>
      <c r="J48" s="176"/>
    </row>
    <row r="49" spans="1:22" ht="15" x14ac:dyDescent="0.25">
      <c r="A49" s="177"/>
      <c r="B49" s="178"/>
      <c r="D49" s="47"/>
      <c r="E49" s="47"/>
      <c r="J49" s="176"/>
    </row>
    <row r="50" spans="1:22" ht="0.75" customHeight="1" x14ac:dyDescent="0.25">
      <c r="A50" s="177"/>
      <c r="B50" s="178"/>
      <c r="D50" s="47"/>
      <c r="E50" s="47"/>
    </row>
    <row r="51" spans="1:22" ht="15" x14ac:dyDescent="0.25">
      <c r="A51" s="97" t="s">
        <v>151</v>
      </c>
      <c r="B51" s="98"/>
      <c r="C51" s="98"/>
      <c r="D51" s="46"/>
      <c r="E51" s="16"/>
      <c r="F51" s="16"/>
      <c r="G51" s="16"/>
      <c r="H51" s="16"/>
      <c r="I51" s="16"/>
      <c r="J51" s="3"/>
      <c r="K51" s="16"/>
      <c r="L51" s="16"/>
      <c r="M51" s="16"/>
      <c r="N51" s="16"/>
      <c r="O51" s="179"/>
    </row>
    <row r="52" spans="1:22" ht="15" x14ac:dyDescent="0.25">
      <c r="A52" s="97" t="s">
        <v>152</v>
      </c>
      <c r="B52" s="98"/>
      <c r="C52" s="98"/>
      <c r="D52" s="46"/>
      <c r="E52" s="16"/>
      <c r="F52" s="16"/>
      <c r="G52" s="16"/>
      <c r="H52" s="16"/>
      <c r="I52" s="16"/>
      <c r="J52" s="3"/>
      <c r="K52" s="16"/>
      <c r="L52" s="16"/>
      <c r="M52" s="16"/>
      <c r="N52" s="16"/>
      <c r="O52" s="179"/>
    </row>
    <row r="53" spans="1:22" ht="13.5" customHeight="1" x14ac:dyDescent="0.25">
      <c r="A53" s="102"/>
      <c r="B53" s="102"/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80"/>
    </row>
    <row r="54" spans="1:22" ht="9.75" customHeight="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5"/>
      <c r="N54" s="3"/>
      <c r="O54" s="179"/>
      <c r="P54" s="155"/>
      <c r="Q54" s="155"/>
    </row>
    <row r="55" spans="1:22" s="51" customFormat="1" ht="45" x14ac:dyDescent="0.25">
      <c r="A55" s="31" t="s">
        <v>8</v>
      </c>
      <c r="B55" s="31" t="s">
        <v>3</v>
      </c>
      <c r="C55" s="18" t="s">
        <v>144</v>
      </c>
      <c r="D55" s="18" t="s">
        <v>9</v>
      </c>
      <c r="E55" s="18" t="s">
        <v>0</v>
      </c>
      <c r="F55" s="18" t="s">
        <v>10</v>
      </c>
      <c r="G55" s="18" t="s">
        <v>53</v>
      </c>
      <c r="H55" s="18" t="s">
        <v>52</v>
      </c>
      <c r="I55" s="18" t="s">
        <v>51</v>
      </c>
      <c r="J55" s="18" t="s">
        <v>50</v>
      </c>
      <c r="K55" s="18" t="s">
        <v>79</v>
      </c>
      <c r="L55" s="18" t="s">
        <v>54</v>
      </c>
      <c r="M55" s="22" t="s">
        <v>132</v>
      </c>
      <c r="N55" s="22" t="s">
        <v>145</v>
      </c>
      <c r="O55" s="165"/>
      <c r="P55" s="181"/>
      <c r="Q55" s="181"/>
      <c r="R55" s="182"/>
    </row>
    <row r="56" spans="1:22" ht="14.25" customHeight="1" x14ac:dyDescent="0.2">
      <c r="A56" s="24"/>
      <c r="B56" s="106"/>
      <c r="C56" s="19"/>
      <c r="D56" s="19"/>
      <c r="E56" s="3"/>
      <c r="F56" s="19"/>
      <c r="G56" s="19"/>
      <c r="H56" s="19"/>
      <c r="I56" s="19"/>
      <c r="J56" s="19"/>
      <c r="K56" s="19"/>
      <c r="L56" s="19"/>
      <c r="M56" s="19"/>
      <c r="N56" s="19"/>
      <c r="O56" s="162"/>
    </row>
    <row r="57" spans="1:22" ht="16.5" customHeight="1" x14ac:dyDescent="0.2">
      <c r="A57" s="27">
        <v>32</v>
      </c>
      <c r="B57" s="28" t="s">
        <v>11</v>
      </c>
      <c r="C57" s="20">
        <f>SUM(C58:C82)</f>
        <v>52986</v>
      </c>
      <c r="D57" s="20">
        <f>D74+D75+D76</f>
        <v>0</v>
      </c>
      <c r="E57" s="20">
        <v>0</v>
      </c>
      <c r="F57" s="20">
        <f t="shared" ref="F57:L57" si="0">SUM(F58:F82)</f>
        <v>0</v>
      </c>
      <c r="G57" s="20"/>
      <c r="H57" s="20"/>
      <c r="I57" s="20">
        <f t="shared" si="0"/>
        <v>0</v>
      </c>
      <c r="J57" s="20">
        <f>J62+J67+J68+J73</f>
        <v>26252</v>
      </c>
      <c r="K57" s="20">
        <f>SUM(K58:K81)</f>
        <v>26734</v>
      </c>
      <c r="L57" s="19">
        <f t="shared" si="0"/>
        <v>0</v>
      </c>
      <c r="M57" s="20"/>
      <c r="N57" s="20"/>
      <c r="O57" s="184"/>
    </row>
    <row r="58" spans="1:22" ht="14.25" hidden="1" customHeight="1" x14ac:dyDescent="0.25">
      <c r="A58" s="24">
        <v>3211</v>
      </c>
      <c r="B58" s="25" t="s">
        <v>12</v>
      </c>
      <c r="C58" s="19">
        <f>K58</f>
        <v>3400</v>
      </c>
      <c r="D58" s="19"/>
      <c r="E58" s="19"/>
      <c r="F58" s="19"/>
      <c r="G58" s="19"/>
      <c r="H58" s="19"/>
      <c r="I58" s="19"/>
      <c r="J58" s="19"/>
      <c r="K58" s="19">
        <v>3400</v>
      </c>
      <c r="L58" s="19"/>
      <c r="M58" s="19"/>
      <c r="N58" s="19"/>
      <c r="O58" s="162"/>
      <c r="P58" s="168"/>
      <c r="Q58" s="168"/>
      <c r="S58" s="168"/>
    </row>
    <row r="59" spans="1:22" ht="14.25" hidden="1" customHeight="1" x14ac:dyDescent="0.25">
      <c r="A59" s="24">
        <v>3213</v>
      </c>
      <c r="B59" s="25" t="s">
        <v>14</v>
      </c>
      <c r="C59" s="19">
        <f t="shared" ref="C59:C70" si="1">K59</f>
        <v>313</v>
      </c>
      <c r="D59" s="19"/>
      <c r="E59" s="19"/>
      <c r="F59" s="19"/>
      <c r="G59" s="19"/>
      <c r="H59" s="19"/>
      <c r="I59" s="19"/>
      <c r="J59" s="19"/>
      <c r="K59" s="19">
        <v>313</v>
      </c>
      <c r="L59" s="19"/>
      <c r="M59" s="19"/>
      <c r="N59" s="19"/>
      <c r="O59" s="162"/>
      <c r="V59" s="168"/>
    </row>
    <row r="60" spans="1:22" ht="14.25" hidden="1" customHeight="1" x14ac:dyDescent="0.25">
      <c r="A60" s="24">
        <v>3214</v>
      </c>
      <c r="B60" s="25" t="s">
        <v>105</v>
      </c>
      <c r="C60" s="19">
        <f t="shared" si="1"/>
        <v>50</v>
      </c>
      <c r="D60" s="19"/>
      <c r="E60" s="19"/>
      <c r="F60" s="19"/>
      <c r="G60" s="19"/>
      <c r="H60" s="19"/>
      <c r="I60" s="19"/>
      <c r="J60" s="19"/>
      <c r="K60" s="19">
        <v>50</v>
      </c>
      <c r="L60" s="19"/>
      <c r="M60" s="19"/>
      <c r="N60" s="19"/>
      <c r="O60" s="162"/>
      <c r="V60" s="168"/>
    </row>
    <row r="61" spans="1:22" ht="14.25" hidden="1" customHeight="1" x14ac:dyDescent="0.2">
      <c r="A61" s="24">
        <v>3221</v>
      </c>
      <c r="B61" s="25" t="s">
        <v>15</v>
      </c>
      <c r="C61" s="19">
        <f t="shared" si="1"/>
        <v>5500</v>
      </c>
      <c r="D61" s="19"/>
      <c r="E61" s="19"/>
      <c r="F61" s="19"/>
      <c r="G61" s="19"/>
      <c r="H61" s="19"/>
      <c r="I61" s="19"/>
      <c r="J61" s="19"/>
      <c r="K61" s="19">
        <v>5500</v>
      </c>
      <c r="L61" s="19"/>
      <c r="M61" s="19"/>
      <c r="N61" s="19"/>
      <c r="O61" s="162"/>
    </row>
    <row r="62" spans="1:22" ht="14.25" hidden="1" customHeight="1" x14ac:dyDescent="0.2">
      <c r="A62" s="24">
        <v>3223</v>
      </c>
      <c r="B62" s="25" t="s">
        <v>16</v>
      </c>
      <c r="C62" s="19">
        <f>J62</f>
        <v>20600</v>
      </c>
      <c r="D62" s="19"/>
      <c r="E62" s="19"/>
      <c r="F62" s="19"/>
      <c r="G62" s="19"/>
      <c r="H62" s="19"/>
      <c r="I62" s="19"/>
      <c r="J62" s="19">
        <v>20600</v>
      </c>
      <c r="K62" s="19"/>
      <c r="L62" s="19"/>
      <c r="M62" s="19"/>
      <c r="N62" s="19"/>
      <c r="O62" s="162"/>
    </row>
    <row r="63" spans="1:22" ht="14.25" hidden="1" customHeight="1" x14ac:dyDescent="0.2">
      <c r="A63" s="24">
        <v>3224</v>
      </c>
      <c r="B63" s="25" t="s">
        <v>17</v>
      </c>
      <c r="C63" s="19">
        <f t="shared" si="1"/>
        <v>1000</v>
      </c>
      <c r="D63" s="19"/>
      <c r="E63" s="19"/>
      <c r="F63" s="19"/>
      <c r="G63" s="19"/>
      <c r="H63" s="19"/>
      <c r="I63" s="19"/>
      <c r="J63" s="19"/>
      <c r="K63" s="19">
        <v>1000</v>
      </c>
      <c r="L63" s="19"/>
      <c r="M63" s="19"/>
      <c r="N63" s="19"/>
      <c r="O63" s="162"/>
    </row>
    <row r="64" spans="1:22" ht="14.25" hidden="1" customHeight="1" x14ac:dyDescent="0.2">
      <c r="A64" s="24">
        <v>3225</v>
      </c>
      <c r="B64" s="25" t="s">
        <v>18</v>
      </c>
      <c r="C64" s="19">
        <f t="shared" si="1"/>
        <v>200</v>
      </c>
      <c r="D64" s="19"/>
      <c r="E64" s="19"/>
      <c r="F64" s="19"/>
      <c r="G64" s="19"/>
      <c r="H64" s="19"/>
      <c r="I64" s="19"/>
      <c r="J64" s="19"/>
      <c r="K64" s="19">
        <v>200</v>
      </c>
      <c r="L64" s="19"/>
      <c r="M64" s="19"/>
      <c r="N64" s="19"/>
      <c r="O64" s="162"/>
    </row>
    <row r="65" spans="1:15" ht="14.25" hidden="1" customHeight="1" x14ac:dyDescent="0.2">
      <c r="A65" s="24">
        <v>3227</v>
      </c>
      <c r="B65" s="25" t="s">
        <v>19</v>
      </c>
      <c r="C65" s="19">
        <f>K65</f>
        <v>170</v>
      </c>
      <c r="D65" s="19"/>
      <c r="E65" s="19"/>
      <c r="F65" s="19"/>
      <c r="G65" s="19"/>
      <c r="H65" s="19"/>
      <c r="I65" s="19"/>
      <c r="J65" s="19"/>
      <c r="K65" s="19">
        <v>170</v>
      </c>
      <c r="L65" s="19"/>
      <c r="M65" s="19"/>
      <c r="N65" s="19"/>
      <c r="O65" s="162"/>
    </row>
    <row r="66" spans="1:15" ht="14.25" hidden="1" customHeight="1" x14ac:dyDescent="0.2">
      <c r="A66" s="24">
        <v>3231</v>
      </c>
      <c r="B66" s="25" t="s">
        <v>20</v>
      </c>
      <c r="C66" s="19">
        <f t="shared" si="1"/>
        <v>1400</v>
      </c>
      <c r="D66" s="19"/>
      <c r="E66" s="19"/>
      <c r="F66" s="19"/>
      <c r="G66" s="19"/>
      <c r="H66" s="19"/>
      <c r="I66" s="19"/>
      <c r="J66" s="19"/>
      <c r="K66" s="19">
        <v>1400</v>
      </c>
      <c r="L66" s="19"/>
      <c r="M66" s="19"/>
      <c r="N66" s="19"/>
      <c r="O66" s="162"/>
    </row>
    <row r="67" spans="1:15" ht="14.25" hidden="1" customHeight="1" x14ac:dyDescent="0.2">
      <c r="A67" s="24">
        <v>32319</v>
      </c>
      <c r="B67" s="25" t="s">
        <v>47</v>
      </c>
      <c r="C67" s="19">
        <f>J67</f>
        <v>5652</v>
      </c>
      <c r="D67" s="19"/>
      <c r="E67" s="19"/>
      <c r="F67" s="19"/>
      <c r="G67" s="19"/>
      <c r="H67" s="19"/>
      <c r="I67" s="19"/>
      <c r="J67" s="19">
        <v>5652</v>
      </c>
      <c r="K67" s="19"/>
      <c r="L67" s="19"/>
      <c r="M67" s="19"/>
      <c r="N67" s="19"/>
      <c r="O67" s="162"/>
    </row>
    <row r="68" spans="1:15" ht="14.25" hidden="1" customHeight="1" x14ac:dyDescent="0.2">
      <c r="A68" s="24">
        <v>3232</v>
      </c>
      <c r="B68" s="25" t="s">
        <v>21</v>
      </c>
      <c r="C68" s="19">
        <f>J68+K68</f>
        <v>300</v>
      </c>
      <c r="D68" s="19"/>
      <c r="E68" s="19"/>
      <c r="F68" s="19"/>
      <c r="G68" s="19"/>
      <c r="H68" s="19"/>
      <c r="I68" s="19"/>
      <c r="J68" s="19">
        <v>0</v>
      </c>
      <c r="K68" s="19">
        <v>300</v>
      </c>
      <c r="L68" s="19"/>
      <c r="M68" s="19"/>
      <c r="N68" s="19"/>
      <c r="O68" s="162"/>
    </row>
    <row r="69" spans="1:15" ht="14.25" hidden="1" customHeight="1" x14ac:dyDescent="0.2">
      <c r="A69" s="24">
        <v>3233</v>
      </c>
      <c r="B69" s="25" t="s">
        <v>22</v>
      </c>
      <c r="C69" s="19">
        <f t="shared" si="1"/>
        <v>150</v>
      </c>
      <c r="D69" s="19"/>
      <c r="E69" s="19"/>
      <c r="F69" s="19"/>
      <c r="G69" s="19"/>
      <c r="H69" s="19"/>
      <c r="I69" s="19"/>
      <c r="J69" s="19"/>
      <c r="K69" s="19">
        <v>150</v>
      </c>
      <c r="L69" s="19"/>
      <c r="M69" s="19"/>
      <c r="N69" s="19"/>
      <c r="O69" s="162"/>
    </row>
    <row r="70" spans="1:15" ht="14.25" hidden="1" customHeight="1" x14ac:dyDescent="0.2">
      <c r="A70" s="24">
        <v>3234</v>
      </c>
      <c r="B70" s="25" t="s">
        <v>23</v>
      </c>
      <c r="C70" s="19">
        <f t="shared" si="1"/>
        <v>5000</v>
      </c>
      <c r="D70" s="19"/>
      <c r="E70" s="19"/>
      <c r="F70" s="19"/>
      <c r="G70" s="19"/>
      <c r="H70" s="19"/>
      <c r="I70" s="19"/>
      <c r="J70" s="19"/>
      <c r="K70" s="19">
        <v>5000</v>
      </c>
      <c r="L70" s="19"/>
      <c r="M70" s="19"/>
      <c r="N70" s="19"/>
      <c r="O70" s="162"/>
    </row>
    <row r="71" spans="1:15" ht="14.25" hidden="1" customHeight="1" x14ac:dyDescent="0.2">
      <c r="A71" s="24">
        <v>3235</v>
      </c>
      <c r="B71" s="25" t="s">
        <v>24</v>
      </c>
      <c r="C71" s="19">
        <f>K71</f>
        <v>3000</v>
      </c>
      <c r="D71" s="19"/>
      <c r="E71" s="19"/>
      <c r="F71" s="19"/>
      <c r="G71" s="19"/>
      <c r="H71" s="19"/>
      <c r="I71" s="19"/>
      <c r="J71" s="19"/>
      <c r="K71" s="19">
        <v>3000</v>
      </c>
      <c r="L71" s="19"/>
      <c r="M71" s="19"/>
      <c r="N71" s="19"/>
      <c r="O71" s="162"/>
    </row>
    <row r="72" spans="1:15" ht="14.25" hidden="1" customHeight="1" x14ac:dyDescent="0.2">
      <c r="A72" s="24">
        <v>3236</v>
      </c>
      <c r="B72" s="25" t="s">
        <v>25</v>
      </c>
      <c r="C72" s="19">
        <f>K72</f>
        <v>600</v>
      </c>
      <c r="D72" s="19"/>
      <c r="E72" s="19"/>
      <c r="F72" s="19"/>
      <c r="G72" s="19"/>
      <c r="H72" s="19"/>
      <c r="I72" s="19"/>
      <c r="J72" s="19"/>
      <c r="K72" s="19">
        <v>600</v>
      </c>
      <c r="L72" s="19"/>
      <c r="M72" s="19"/>
      <c r="N72" s="19"/>
      <c r="O72" s="162"/>
    </row>
    <row r="73" spans="1:15" ht="14.25" hidden="1" customHeight="1" x14ac:dyDescent="0.2">
      <c r="A73" s="24">
        <v>3236</v>
      </c>
      <c r="B73" s="25" t="s">
        <v>48</v>
      </c>
      <c r="C73" s="19">
        <f>SUM(D73:K73)</f>
        <v>0</v>
      </c>
      <c r="D73" s="19"/>
      <c r="E73" s="19"/>
      <c r="F73" s="19"/>
      <c r="G73" s="19"/>
      <c r="H73" s="19"/>
      <c r="I73" s="19"/>
      <c r="J73" s="19">
        <v>0</v>
      </c>
      <c r="K73" s="19"/>
      <c r="L73" s="19"/>
      <c r="M73" s="19"/>
      <c r="N73" s="19"/>
      <c r="O73" s="162"/>
    </row>
    <row r="74" spans="1:15" ht="14.25" hidden="1" customHeight="1" x14ac:dyDescent="0.2">
      <c r="A74" s="24">
        <v>3237</v>
      </c>
      <c r="B74" s="25" t="s">
        <v>26</v>
      </c>
      <c r="C74" s="19">
        <f>K74</f>
        <v>400</v>
      </c>
      <c r="D74" s="19"/>
      <c r="E74" s="19"/>
      <c r="F74" s="19"/>
      <c r="G74" s="19"/>
      <c r="H74" s="19"/>
      <c r="I74" s="19"/>
      <c r="J74" s="109"/>
      <c r="K74" s="19">
        <v>400</v>
      </c>
      <c r="L74" s="19"/>
      <c r="M74" s="19"/>
      <c r="N74" s="19"/>
      <c r="O74" s="162"/>
    </row>
    <row r="75" spans="1:15" ht="14.25" hidden="1" customHeight="1" x14ac:dyDescent="0.2">
      <c r="A75" s="24">
        <v>3238</v>
      </c>
      <c r="B75" s="25" t="s">
        <v>27</v>
      </c>
      <c r="C75" s="19">
        <f t="shared" ref="C75:C81" si="2">K75</f>
        <v>3100</v>
      </c>
      <c r="D75" s="19"/>
      <c r="E75" s="19"/>
      <c r="F75" s="19"/>
      <c r="G75" s="19"/>
      <c r="H75" s="19"/>
      <c r="I75" s="19"/>
      <c r="J75" s="19"/>
      <c r="K75" s="19">
        <v>3100</v>
      </c>
      <c r="L75" s="19"/>
      <c r="M75" s="19"/>
      <c r="N75" s="19"/>
      <c r="O75" s="162"/>
    </row>
    <row r="76" spans="1:15" ht="14.25" hidden="1" customHeight="1" x14ac:dyDescent="0.2">
      <c r="A76" s="24">
        <v>3239</v>
      </c>
      <c r="B76" s="25" t="s">
        <v>28</v>
      </c>
      <c r="C76" s="19">
        <f t="shared" si="2"/>
        <v>600</v>
      </c>
      <c r="D76" s="19"/>
      <c r="E76" s="19"/>
      <c r="F76" s="19"/>
      <c r="G76" s="19"/>
      <c r="H76" s="19"/>
      <c r="I76" s="19"/>
      <c r="J76" s="19"/>
      <c r="K76" s="19">
        <v>600</v>
      </c>
      <c r="L76" s="19"/>
      <c r="M76" s="19"/>
      <c r="N76" s="19"/>
      <c r="O76" s="162"/>
    </row>
    <row r="77" spans="1:15" ht="14.25" hidden="1" customHeight="1" x14ac:dyDescent="0.2">
      <c r="A77" s="24">
        <v>3292</v>
      </c>
      <c r="B77" s="25" t="s">
        <v>29</v>
      </c>
      <c r="C77" s="19">
        <f>K77</f>
        <v>1200</v>
      </c>
      <c r="D77" s="19"/>
      <c r="E77" s="19"/>
      <c r="F77" s="19"/>
      <c r="G77" s="19"/>
      <c r="H77" s="19"/>
      <c r="I77" s="19"/>
      <c r="J77" s="19"/>
      <c r="K77" s="19">
        <v>1200</v>
      </c>
      <c r="L77" s="19"/>
      <c r="M77" s="19"/>
      <c r="N77" s="19"/>
      <c r="O77" s="162"/>
    </row>
    <row r="78" spans="1:15" ht="14.25" hidden="1" customHeight="1" x14ac:dyDescent="0.2">
      <c r="A78" s="24">
        <v>3293</v>
      </c>
      <c r="B78" s="25" t="s">
        <v>30</v>
      </c>
      <c r="C78" s="19">
        <f>K78</f>
        <v>0</v>
      </c>
      <c r="D78" s="19"/>
      <c r="E78" s="19"/>
      <c r="F78" s="19"/>
      <c r="G78" s="19"/>
      <c r="H78" s="19"/>
      <c r="I78" s="19"/>
      <c r="J78" s="19"/>
      <c r="K78" s="19">
        <v>0</v>
      </c>
      <c r="L78" s="19"/>
      <c r="M78" s="19"/>
      <c r="N78" s="19"/>
      <c r="O78" s="162"/>
    </row>
    <row r="79" spans="1:15" ht="14.25" hidden="1" customHeight="1" x14ac:dyDescent="0.2">
      <c r="A79" s="24">
        <v>3294</v>
      </c>
      <c r="B79" s="25" t="s">
        <v>31</v>
      </c>
      <c r="C79" s="19">
        <f>K79</f>
        <v>56</v>
      </c>
      <c r="D79" s="19"/>
      <c r="E79" s="19"/>
      <c r="F79" s="19"/>
      <c r="G79" s="19"/>
      <c r="H79" s="19"/>
      <c r="I79" s="19"/>
      <c r="J79" s="19"/>
      <c r="K79" s="19">
        <v>56</v>
      </c>
      <c r="L79" s="19"/>
      <c r="M79" s="19"/>
      <c r="N79" s="19"/>
      <c r="O79" s="162"/>
    </row>
    <row r="80" spans="1:15" ht="14.25" hidden="1" customHeight="1" x14ac:dyDescent="0.2">
      <c r="A80" s="24">
        <v>3295</v>
      </c>
      <c r="B80" s="25" t="s">
        <v>32</v>
      </c>
      <c r="C80" s="19">
        <f>K80</f>
        <v>0</v>
      </c>
      <c r="D80" s="19"/>
      <c r="E80" s="19"/>
      <c r="F80" s="19"/>
      <c r="G80" s="19"/>
      <c r="H80" s="19"/>
      <c r="I80" s="19"/>
      <c r="J80" s="19"/>
      <c r="K80" s="19">
        <v>0</v>
      </c>
      <c r="L80" s="19"/>
      <c r="M80" s="19"/>
      <c r="N80" s="19"/>
      <c r="O80" s="162"/>
    </row>
    <row r="81" spans="1:15" ht="14.25" hidden="1" customHeight="1" x14ac:dyDescent="0.2">
      <c r="A81" s="24">
        <v>3299</v>
      </c>
      <c r="B81" s="25" t="s">
        <v>33</v>
      </c>
      <c r="C81" s="19">
        <f t="shared" si="2"/>
        <v>295</v>
      </c>
      <c r="D81" s="19"/>
      <c r="E81" s="19"/>
      <c r="F81" s="19"/>
      <c r="G81" s="19"/>
      <c r="H81" s="19"/>
      <c r="I81" s="19"/>
      <c r="J81" s="19"/>
      <c r="K81" s="19">
        <v>295</v>
      </c>
      <c r="L81" s="19"/>
      <c r="M81" s="19"/>
      <c r="N81" s="19"/>
      <c r="O81" s="162"/>
    </row>
    <row r="82" spans="1:15" ht="14.25" hidden="1" customHeight="1" x14ac:dyDescent="0.2">
      <c r="A82" s="24"/>
      <c r="B82" s="25"/>
      <c r="C82" s="19"/>
      <c r="D82" s="19"/>
      <c r="E82" s="19"/>
      <c r="F82" s="19"/>
      <c r="G82" s="19"/>
      <c r="H82" s="19"/>
      <c r="I82" s="19"/>
      <c r="J82" s="19"/>
      <c r="K82" s="109"/>
      <c r="L82" s="19"/>
      <c r="M82" s="19"/>
      <c r="N82" s="19"/>
      <c r="O82" s="162"/>
    </row>
    <row r="83" spans="1:15" ht="14.25" customHeight="1" x14ac:dyDescent="0.2">
      <c r="A83" s="27">
        <v>42</v>
      </c>
      <c r="B83" s="110" t="s">
        <v>168</v>
      </c>
      <c r="C83" s="20">
        <f>C84</f>
        <v>0</v>
      </c>
      <c r="D83" s="20"/>
      <c r="E83" s="20">
        <v>0</v>
      </c>
      <c r="F83" s="20">
        <f>F84</f>
        <v>0</v>
      </c>
      <c r="G83" s="20"/>
      <c r="H83" s="20"/>
      <c r="I83" s="20">
        <f>I84</f>
        <v>0</v>
      </c>
      <c r="J83" s="20">
        <f>J84</f>
        <v>0</v>
      </c>
      <c r="K83" s="20">
        <f>K84</f>
        <v>0</v>
      </c>
      <c r="L83" s="20">
        <f>L84</f>
        <v>0</v>
      </c>
      <c r="M83" s="20"/>
      <c r="N83" s="20">
        <v>0</v>
      </c>
      <c r="O83" s="184"/>
    </row>
    <row r="84" spans="1:15" ht="14.25" customHeight="1" x14ac:dyDescent="0.2">
      <c r="A84" s="24"/>
      <c r="B84" s="26"/>
      <c r="C84" s="19">
        <f>SUM(D84:K84)</f>
        <v>0</v>
      </c>
      <c r="D84" s="19"/>
      <c r="E84" s="19"/>
      <c r="F84" s="19"/>
      <c r="G84" s="19"/>
      <c r="H84" s="19"/>
      <c r="I84" s="19"/>
      <c r="J84" s="19"/>
      <c r="K84" s="19">
        <v>0</v>
      </c>
      <c r="L84" s="19"/>
      <c r="M84" s="19"/>
      <c r="N84" s="19"/>
      <c r="O84" s="162"/>
    </row>
    <row r="85" spans="1:15" ht="14.25" customHeight="1" x14ac:dyDescent="0.2">
      <c r="A85" s="24"/>
      <c r="B85" s="25"/>
      <c r="C85" s="19"/>
      <c r="D85" s="19"/>
      <c r="E85" s="19"/>
      <c r="F85" s="19"/>
      <c r="G85" s="19"/>
      <c r="H85" s="19"/>
      <c r="I85" s="19"/>
      <c r="J85" s="19"/>
      <c r="K85" s="109"/>
      <c r="L85" s="19"/>
      <c r="M85" s="19"/>
      <c r="N85" s="19"/>
      <c r="O85" s="162"/>
    </row>
    <row r="86" spans="1:15" ht="14.25" customHeight="1" x14ac:dyDescent="0.2">
      <c r="A86" s="29"/>
      <c r="B86" s="30" t="s">
        <v>4</v>
      </c>
      <c r="C86" s="21">
        <f t="shared" ref="C86:J86" si="3">C57+C83</f>
        <v>52986</v>
      </c>
      <c r="D86" s="21">
        <f t="shared" si="3"/>
        <v>0</v>
      </c>
      <c r="E86" s="21">
        <f t="shared" si="3"/>
        <v>0</v>
      </c>
      <c r="F86" s="21">
        <f t="shared" si="3"/>
        <v>0</v>
      </c>
      <c r="G86" s="21">
        <f t="shared" si="3"/>
        <v>0</v>
      </c>
      <c r="H86" s="21">
        <f t="shared" si="3"/>
        <v>0</v>
      </c>
      <c r="I86" s="21">
        <f t="shared" si="3"/>
        <v>0</v>
      </c>
      <c r="J86" s="21">
        <f t="shared" si="3"/>
        <v>26252</v>
      </c>
      <c r="K86" s="21">
        <f>K83+K57</f>
        <v>26734</v>
      </c>
      <c r="L86" s="21">
        <f>L57+L83</f>
        <v>0</v>
      </c>
      <c r="M86" s="21">
        <f>M57</f>
        <v>0</v>
      </c>
      <c r="N86" s="21">
        <f>N57</f>
        <v>0</v>
      </c>
      <c r="O86" s="184"/>
    </row>
    <row r="87" spans="1:15" ht="14.25" customHeight="1" x14ac:dyDescent="0.2">
      <c r="A87" s="33"/>
      <c r="B87" s="23" t="s">
        <v>5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184"/>
    </row>
    <row r="88" spans="1:15" x14ac:dyDescent="0.2">
      <c r="O88" s="47"/>
    </row>
    <row r="89" spans="1:15" x14ac:dyDescent="0.2">
      <c r="O89" s="47"/>
    </row>
    <row r="90" spans="1:15" x14ac:dyDescent="0.2">
      <c r="A90" s="186"/>
      <c r="B90" s="42"/>
      <c r="D90" s="42"/>
    </row>
    <row r="91" spans="1:15" ht="18" customHeight="1" x14ac:dyDescent="0.25">
      <c r="B91" s="168"/>
      <c r="D91" s="42"/>
    </row>
    <row r="92" spans="1:15" ht="15" hidden="1" x14ac:dyDescent="0.25">
      <c r="B92" s="42"/>
      <c r="D92" s="42"/>
      <c r="E92" s="168"/>
    </row>
    <row r="93" spans="1:15" ht="15" x14ac:dyDescent="0.25">
      <c r="A93" s="97" t="s">
        <v>155</v>
      </c>
      <c r="B93" s="98"/>
      <c r="C93" s="98"/>
      <c r="D93" s="46"/>
      <c r="E93" s="16"/>
      <c r="F93" s="3"/>
      <c r="G93" s="3"/>
      <c r="H93" s="3"/>
      <c r="I93" s="3"/>
      <c r="J93" s="3"/>
      <c r="K93" s="3"/>
      <c r="L93" s="3"/>
      <c r="M93" s="3"/>
      <c r="N93" s="3"/>
    </row>
    <row r="94" spans="1:15" ht="15" x14ac:dyDescent="0.25">
      <c r="A94" s="97" t="s">
        <v>156</v>
      </c>
      <c r="B94" s="98"/>
      <c r="C94" s="98"/>
      <c r="D94" s="46"/>
      <c r="E94" s="16"/>
      <c r="F94" s="3"/>
      <c r="G94" s="3"/>
      <c r="H94" s="3"/>
      <c r="I94" s="3"/>
      <c r="J94" s="3"/>
      <c r="K94" s="3"/>
      <c r="L94" s="3"/>
      <c r="M94" s="3"/>
      <c r="N94" s="3"/>
    </row>
    <row r="95" spans="1:15" ht="15" x14ac:dyDescent="0.25">
      <c r="A95" s="12"/>
      <c r="B95" s="12"/>
      <c r="C95" s="12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80"/>
    </row>
    <row r="96" spans="1:15" ht="1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01"/>
      <c r="N96" s="3"/>
      <c r="O96" s="179"/>
    </row>
    <row r="97" spans="1:15" ht="60" x14ac:dyDescent="0.2">
      <c r="A97" s="31" t="s">
        <v>8</v>
      </c>
      <c r="B97" s="31" t="s">
        <v>3</v>
      </c>
      <c r="C97" s="18" t="s">
        <v>144</v>
      </c>
      <c r="D97" s="18" t="s">
        <v>9</v>
      </c>
      <c r="E97" s="18" t="s">
        <v>0</v>
      </c>
      <c r="F97" s="18" t="s">
        <v>57</v>
      </c>
      <c r="G97" s="18" t="s">
        <v>53</v>
      </c>
      <c r="H97" s="18" t="s">
        <v>52</v>
      </c>
      <c r="I97" s="18" t="s">
        <v>51</v>
      </c>
      <c r="J97" s="18" t="s">
        <v>46</v>
      </c>
      <c r="K97" s="18" t="s">
        <v>50</v>
      </c>
      <c r="L97" s="18" t="s">
        <v>147</v>
      </c>
      <c r="M97" s="22" t="s">
        <v>132</v>
      </c>
      <c r="N97" s="22" t="s">
        <v>145</v>
      </c>
      <c r="O97" s="47"/>
    </row>
    <row r="98" spans="1:15" ht="15" x14ac:dyDescent="0.2">
      <c r="A98" s="53">
        <v>31</v>
      </c>
      <c r="B98" s="53" t="s">
        <v>36</v>
      </c>
      <c r="C98" s="71">
        <f>D98+F98+I98+L98+J98</f>
        <v>85600</v>
      </c>
      <c r="D98" s="71">
        <f>D99+D100+D101+D102</f>
        <v>72100</v>
      </c>
      <c r="E98" s="112">
        <f t="shared" ref="E98:L98" si="4">SUM(E99:E102)</f>
        <v>0</v>
      </c>
      <c r="F98" s="71">
        <f>SUM(F99:F102)</f>
        <v>8700</v>
      </c>
      <c r="G98" s="112"/>
      <c r="H98" s="112"/>
      <c r="I98" s="71">
        <f>I99+I101+I102</f>
        <v>0</v>
      </c>
      <c r="J98" s="71">
        <f t="shared" si="4"/>
        <v>0</v>
      </c>
      <c r="K98" s="112">
        <f t="shared" si="4"/>
        <v>0</v>
      </c>
      <c r="L98" s="71">
        <f t="shared" si="4"/>
        <v>4800</v>
      </c>
      <c r="M98" s="71"/>
      <c r="N98" s="71"/>
      <c r="O98" s="187"/>
    </row>
    <row r="99" spans="1:15" ht="15" hidden="1" x14ac:dyDescent="0.2">
      <c r="A99" s="24">
        <v>3111</v>
      </c>
      <c r="B99" s="25" t="s">
        <v>37</v>
      </c>
      <c r="C99" s="71">
        <f>D99+F99+I99+L99+J99</f>
        <v>71300</v>
      </c>
      <c r="D99" s="19">
        <v>60000</v>
      </c>
      <c r="E99" s="109"/>
      <c r="F99" s="19">
        <v>7200</v>
      </c>
      <c r="G99" s="109"/>
      <c r="H99" s="109"/>
      <c r="I99" s="19">
        <v>0</v>
      </c>
      <c r="J99" s="19">
        <v>0</v>
      </c>
      <c r="K99" s="109"/>
      <c r="L99" s="19">
        <v>4100</v>
      </c>
      <c r="M99" s="19"/>
      <c r="N99" s="19"/>
      <c r="O99" s="153"/>
    </row>
    <row r="100" spans="1:15" ht="15" hidden="1" x14ac:dyDescent="0.2">
      <c r="A100" s="24">
        <v>3121</v>
      </c>
      <c r="B100" s="26" t="s">
        <v>38</v>
      </c>
      <c r="C100" s="71">
        <f>D100+F100+I100</f>
        <v>2400</v>
      </c>
      <c r="D100" s="19">
        <v>2100</v>
      </c>
      <c r="E100" s="109"/>
      <c r="F100" s="19">
        <v>300</v>
      </c>
      <c r="G100" s="109"/>
      <c r="H100" s="109"/>
      <c r="I100" s="19"/>
      <c r="J100" s="109"/>
      <c r="K100" s="109"/>
      <c r="L100" s="19"/>
      <c r="M100" s="19"/>
      <c r="N100" s="19"/>
      <c r="O100" s="153"/>
    </row>
    <row r="101" spans="1:15" ht="15" hidden="1" x14ac:dyDescent="0.2">
      <c r="A101" s="24">
        <v>3132</v>
      </c>
      <c r="B101" s="25" t="s">
        <v>39</v>
      </c>
      <c r="C101" s="71">
        <f>D101+F101+I101+L101</f>
        <v>11900</v>
      </c>
      <c r="D101" s="19">
        <v>10000</v>
      </c>
      <c r="E101" s="109"/>
      <c r="F101" s="19">
        <v>1200</v>
      </c>
      <c r="G101" s="109"/>
      <c r="H101" s="109"/>
      <c r="I101" s="19">
        <v>0</v>
      </c>
      <c r="J101" s="109"/>
      <c r="K101" s="109"/>
      <c r="L101" s="19">
        <v>700</v>
      </c>
      <c r="M101" s="19"/>
      <c r="N101" s="19"/>
      <c r="O101" s="153"/>
    </row>
    <row r="102" spans="1:15" ht="15" hidden="1" x14ac:dyDescent="0.2">
      <c r="A102" s="24">
        <v>3133</v>
      </c>
      <c r="B102" s="26" t="s">
        <v>40</v>
      </c>
      <c r="C102" s="71">
        <f>D102+F102+I102+L102</f>
        <v>0</v>
      </c>
      <c r="D102" s="19">
        <v>0</v>
      </c>
      <c r="E102" s="109"/>
      <c r="F102" s="19">
        <v>0</v>
      </c>
      <c r="G102" s="109"/>
      <c r="H102" s="109"/>
      <c r="I102" s="19">
        <v>0</v>
      </c>
      <c r="J102" s="109"/>
      <c r="K102" s="109"/>
      <c r="L102" s="19"/>
      <c r="M102" s="19"/>
      <c r="N102" s="19"/>
      <c r="O102" s="153"/>
    </row>
    <row r="103" spans="1:15" ht="15" x14ac:dyDescent="0.2">
      <c r="A103" s="27">
        <v>32</v>
      </c>
      <c r="B103" s="28" t="s">
        <v>11</v>
      </c>
      <c r="C103" s="71">
        <f>D103+F103+I103+L103+J103</f>
        <v>12700</v>
      </c>
      <c r="D103" s="20">
        <f>SUM(D104:D119)</f>
        <v>900</v>
      </c>
      <c r="E103" s="108">
        <f>SUM(E104:E107)</f>
        <v>0</v>
      </c>
      <c r="F103" s="20">
        <f>SUM(F104:F122)</f>
        <v>11800</v>
      </c>
      <c r="G103" s="108"/>
      <c r="H103" s="108"/>
      <c r="I103" s="20">
        <f>I105</f>
        <v>0</v>
      </c>
      <c r="J103" s="20">
        <f>SUM(J104:J108)</f>
        <v>0</v>
      </c>
      <c r="K103" s="108">
        <f>SUM(K104:K107)</f>
        <v>0</v>
      </c>
      <c r="L103" s="108">
        <f>SUM(L104:L121)</f>
        <v>0</v>
      </c>
      <c r="M103" s="20"/>
      <c r="N103" s="20"/>
      <c r="O103" s="183"/>
    </row>
    <row r="104" spans="1:15" ht="15" hidden="1" x14ac:dyDescent="0.2">
      <c r="A104" s="24">
        <v>3211</v>
      </c>
      <c r="B104" s="25" t="s">
        <v>12</v>
      </c>
      <c r="C104" s="71">
        <f t="shared" ref="C104:C122" si="5">D104+F104</f>
        <v>1000</v>
      </c>
      <c r="D104" s="19"/>
      <c r="E104" s="109"/>
      <c r="F104" s="19">
        <v>1000</v>
      </c>
      <c r="G104" s="109"/>
      <c r="H104" s="109"/>
      <c r="I104" s="19"/>
      <c r="J104" s="109"/>
      <c r="K104" s="109"/>
      <c r="L104" s="109"/>
      <c r="M104" s="19"/>
      <c r="N104" s="19"/>
      <c r="O104" s="153"/>
    </row>
    <row r="105" spans="1:15" ht="15" hidden="1" x14ac:dyDescent="0.2">
      <c r="A105" s="24">
        <v>3212</v>
      </c>
      <c r="B105" s="25" t="s">
        <v>13</v>
      </c>
      <c r="C105" s="71">
        <f>D105+F105+I105</f>
        <v>1000</v>
      </c>
      <c r="D105" s="19">
        <v>900</v>
      </c>
      <c r="E105" s="109"/>
      <c r="F105" s="19">
        <v>100</v>
      </c>
      <c r="G105" s="109"/>
      <c r="H105" s="109"/>
      <c r="I105" s="19">
        <v>0</v>
      </c>
      <c r="J105" s="109"/>
      <c r="K105" s="109"/>
      <c r="L105" s="109"/>
      <c r="M105" s="19"/>
      <c r="N105" s="19"/>
      <c r="O105" s="153"/>
    </row>
    <row r="106" spans="1:15" ht="15" hidden="1" x14ac:dyDescent="0.2">
      <c r="A106" s="24">
        <v>3213</v>
      </c>
      <c r="B106" s="25" t="s">
        <v>14</v>
      </c>
      <c r="C106" s="71">
        <f t="shared" si="5"/>
        <v>100</v>
      </c>
      <c r="D106" s="19"/>
      <c r="E106" s="109"/>
      <c r="F106" s="19">
        <v>100</v>
      </c>
      <c r="G106" s="109"/>
      <c r="H106" s="109"/>
      <c r="I106" s="19"/>
      <c r="J106" s="109"/>
      <c r="K106" s="109"/>
      <c r="L106" s="109"/>
      <c r="M106" s="19"/>
      <c r="N106" s="19"/>
      <c r="O106" s="153"/>
    </row>
    <row r="107" spans="1:15" ht="15" hidden="1" x14ac:dyDescent="0.2">
      <c r="A107" s="24">
        <v>3221</v>
      </c>
      <c r="B107" s="25" t="s">
        <v>15</v>
      </c>
      <c r="C107" s="71">
        <f t="shared" si="5"/>
        <v>100</v>
      </c>
      <c r="D107" s="19"/>
      <c r="E107" s="109"/>
      <c r="F107" s="19">
        <v>100</v>
      </c>
      <c r="G107" s="109"/>
      <c r="H107" s="109"/>
      <c r="I107" s="19"/>
      <c r="J107" s="109"/>
      <c r="K107" s="109"/>
      <c r="L107" s="109"/>
      <c r="M107" s="19"/>
      <c r="N107" s="19"/>
      <c r="O107" s="153"/>
    </row>
    <row r="108" spans="1:15" ht="15" hidden="1" x14ac:dyDescent="0.2">
      <c r="A108" s="24">
        <v>3222</v>
      </c>
      <c r="B108" s="25" t="s">
        <v>42</v>
      </c>
      <c r="C108" s="71">
        <f>D108+F108+J108</f>
        <v>10000</v>
      </c>
      <c r="D108" s="19"/>
      <c r="E108" s="109"/>
      <c r="F108" s="19">
        <v>10000</v>
      </c>
      <c r="G108" s="109"/>
      <c r="H108" s="109"/>
      <c r="I108" s="19">
        <v>0</v>
      </c>
      <c r="J108" s="19">
        <v>0</v>
      </c>
      <c r="K108" s="109">
        <v>0</v>
      </c>
      <c r="L108" s="109"/>
      <c r="M108" s="19"/>
      <c r="N108" s="19"/>
      <c r="O108" s="153"/>
    </row>
    <row r="109" spans="1:15" ht="15" hidden="1" x14ac:dyDescent="0.2">
      <c r="A109" s="24">
        <v>3223</v>
      </c>
      <c r="B109" s="25" t="s">
        <v>16</v>
      </c>
      <c r="C109" s="71">
        <f t="shared" si="5"/>
        <v>0</v>
      </c>
      <c r="D109" s="20"/>
      <c r="E109" s="108"/>
      <c r="F109" s="19">
        <v>0</v>
      </c>
      <c r="G109" s="109"/>
      <c r="H109" s="109"/>
      <c r="I109" s="20"/>
      <c r="J109" s="108"/>
      <c r="K109" s="108"/>
      <c r="L109" s="108"/>
      <c r="M109" s="20"/>
      <c r="N109" s="20"/>
      <c r="O109" s="183"/>
    </row>
    <row r="110" spans="1:15" ht="13.5" hidden="1" customHeight="1" x14ac:dyDescent="0.2">
      <c r="A110" s="24">
        <v>3224</v>
      </c>
      <c r="B110" s="25" t="s">
        <v>17</v>
      </c>
      <c r="C110" s="71">
        <f t="shared" si="5"/>
        <v>0</v>
      </c>
      <c r="D110" s="19"/>
      <c r="E110" s="109"/>
      <c r="F110" s="19">
        <v>0</v>
      </c>
      <c r="G110" s="109"/>
      <c r="H110" s="109"/>
      <c r="I110" s="19"/>
      <c r="J110" s="109"/>
      <c r="K110" s="109"/>
      <c r="L110" s="109"/>
      <c r="M110" s="19"/>
      <c r="N110" s="19"/>
      <c r="O110" s="153"/>
    </row>
    <row r="111" spans="1:15" ht="15" hidden="1" x14ac:dyDescent="0.2">
      <c r="A111" s="24">
        <v>3225</v>
      </c>
      <c r="B111" s="25" t="s">
        <v>18</v>
      </c>
      <c r="C111" s="71">
        <f t="shared" si="5"/>
        <v>0</v>
      </c>
      <c r="D111" s="19"/>
      <c r="E111" s="109"/>
      <c r="F111" s="19">
        <v>0</v>
      </c>
      <c r="G111" s="109"/>
      <c r="H111" s="109"/>
      <c r="I111" s="19"/>
      <c r="J111" s="109"/>
      <c r="K111" s="109"/>
      <c r="L111" s="109"/>
      <c r="M111" s="19"/>
      <c r="N111" s="19"/>
      <c r="O111" s="153"/>
    </row>
    <row r="112" spans="1:15" ht="15" hidden="1" x14ac:dyDescent="0.2">
      <c r="A112" s="24">
        <v>3227</v>
      </c>
      <c r="B112" s="25" t="s">
        <v>19</v>
      </c>
      <c r="C112" s="71">
        <f t="shared" si="5"/>
        <v>0</v>
      </c>
      <c r="D112" s="19"/>
      <c r="E112" s="109"/>
      <c r="F112" s="19">
        <v>0</v>
      </c>
      <c r="G112" s="109"/>
      <c r="H112" s="109"/>
      <c r="I112" s="19"/>
      <c r="J112" s="109"/>
      <c r="K112" s="109"/>
      <c r="L112" s="109"/>
      <c r="M112" s="19"/>
      <c r="N112" s="19"/>
      <c r="O112" s="153"/>
    </row>
    <row r="113" spans="1:20" ht="15" hidden="1" x14ac:dyDescent="0.2">
      <c r="A113" s="24">
        <v>3231</v>
      </c>
      <c r="B113" s="25" t="s">
        <v>20</v>
      </c>
      <c r="C113" s="71">
        <f t="shared" si="5"/>
        <v>0</v>
      </c>
      <c r="D113" s="20"/>
      <c r="E113" s="108"/>
      <c r="F113" s="19">
        <v>0</v>
      </c>
      <c r="G113" s="109"/>
      <c r="H113" s="109"/>
      <c r="I113" s="20"/>
      <c r="J113" s="108"/>
      <c r="K113" s="108"/>
      <c r="L113" s="108"/>
      <c r="M113" s="20"/>
      <c r="N113" s="20"/>
      <c r="O113" s="183"/>
    </row>
    <row r="114" spans="1:20" ht="15" hidden="1" x14ac:dyDescent="0.2">
      <c r="A114" s="24">
        <v>3232</v>
      </c>
      <c r="B114" s="25" t="s">
        <v>21</v>
      </c>
      <c r="C114" s="71">
        <f t="shared" si="5"/>
        <v>400</v>
      </c>
      <c r="D114" s="19"/>
      <c r="E114" s="109"/>
      <c r="F114" s="19">
        <v>400</v>
      </c>
      <c r="G114" s="109"/>
      <c r="H114" s="109"/>
      <c r="I114" s="19"/>
      <c r="J114" s="109"/>
      <c r="K114" s="109"/>
      <c r="L114" s="109"/>
      <c r="M114" s="19"/>
      <c r="N114" s="19"/>
      <c r="O114" s="153"/>
    </row>
    <row r="115" spans="1:20" ht="15" hidden="1" x14ac:dyDescent="0.2">
      <c r="A115" s="24">
        <v>3234</v>
      </c>
      <c r="B115" s="25" t="s">
        <v>23</v>
      </c>
      <c r="C115" s="71">
        <f t="shared" si="5"/>
        <v>100</v>
      </c>
      <c r="D115" s="19"/>
      <c r="E115" s="109"/>
      <c r="F115" s="19">
        <v>100</v>
      </c>
      <c r="G115" s="109"/>
      <c r="H115" s="109"/>
      <c r="I115" s="19"/>
      <c r="J115" s="109"/>
      <c r="K115" s="109"/>
      <c r="L115" s="109"/>
      <c r="M115" s="19"/>
      <c r="N115" s="19"/>
      <c r="O115" s="153"/>
    </row>
    <row r="116" spans="1:20" ht="15" hidden="1" x14ac:dyDescent="0.2">
      <c r="A116" s="24">
        <v>3236</v>
      </c>
      <c r="B116" s="25" t="s">
        <v>41</v>
      </c>
      <c r="C116" s="71">
        <f t="shared" si="5"/>
        <v>0</v>
      </c>
      <c r="D116" s="19"/>
      <c r="E116" s="109"/>
      <c r="F116" s="19">
        <v>0</v>
      </c>
      <c r="G116" s="109"/>
      <c r="H116" s="109"/>
      <c r="I116" s="19"/>
      <c r="J116" s="109"/>
      <c r="K116" s="109"/>
      <c r="L116" s="109"/>
      <c r="M116" s="19"/>
      <c r="N116" s="19"/>
      <c r="O116" s="153"/>
    </row>
    <row r="117" spans="1:20" ht="15" hidden="1" x14ac:dyDescent="0.2">
      <c r="A117" s="24">
        <v>3237</v>
      </c>
      <c r="B117" s="25" t="s">
        <v>44</v>
      </c>
      <c r="C117" s="71">
        <f t="shared" si="5"/>
        <v>0</v>
      </c>
      <c r="D117" s="19"/>
      <c r="E117" s="109"/>
      <c r="F117" s="19">
        <v>0</v>
      </c>
      <c r="G117" s="109"/>
      <c r="H117" s="109"/>
      <c r="I117" s="19"/>
      <c r="J117" s="109"/>
      <c r="K117" s="109"/>
      <c r="L117" s="109"/>
      <c r="M117" s="19"/>
      <c r="N117" s="19"/>
      <c r="O117" s="153"/>
    </row>
    <row r="118" spans="1:20" ht="15" hidden="1" x14ac:dyDescent="0.2">
      <c r="A118" s="24">
        <v>3238</v>
      </c>
      <c r="B118" s="25" t="s">
        <v>27</v>
      </c>
      <c r="C118" s="71">
        <f t="shared" si="5"/>
        <v>0</v>
      </c>
      <c r="D118" s="19"/>
      <c r="E118" s="109"/>
      <c r="F118" s="19">
        <v>0</v>
      </c>
      <c r="G118" s="109"/>
      <c r="H118" s="109"/>
      <c r="I118" s="19"/>
      <c r="J118" s="109"/>
      <c r="K118" s="109"/>
      <c r="L118" s="109"/>
      <c r="M118" s="19"/>
      <c r="N118" s="19"/>
      <c r="O118" s="153"/>
    </row>
    <row r="119" spans="1:20" ht="15" hidden="1" x14ac:dyDescent="0.2">
      <c r="A119" s="24">
        <v>3239</v>
      </c>
      <c r="B119" s="25" t="s">
        <v>28</v>
      </c>
      <c r="C119" s="71">
        <f>D119+F119</f>
        <v>0</v>
      </c>
      <c r="D119" s="19"/>
      <c r="E119" s="109"/>
      <c r="F119" s="19">
        <v>0</v>
      </c>
      <c r="G119" s="109"/>
      <c r="H119" s="109"/>
      <c r="I119" s="19"/>
      <c r="J119" s="109"/>
      <c r="K119" s="109"/>
      <c r="L119" s="109"/>
      <c r="M119" s="19"/>
      <c r="N119" s="19"/>
      <c r="O119" s="188"/>
    </row>
    <row r="120" spans="1:20" ht="15" hidden="1" x14ac:dyDescent="0.2">
      <c r="A120" s="24">
        <v>3295</v>
      </c>
      <c r="B120" s="25" t="s">
        <v>123</v>
      </c>
      <c r="C120" s="71">
        <f>F120+I120+L120</f>
        <v>0</v>
      </c>
      <c r="D120" s="19"/>
      <c r="E120" s="109"/>
      <c r="F120" s="19"/>
      <c r="G120" s="109"/>
      <c r="H120" s="109"/>
      <c r="I120" s="19"/>
      <c r="J120" s="109"/>
      <c r="K120" s="109"/>
      <c r="L120" s="109">
        <v>0</v>
      </c>
      <c r="M120" s="19"/>
      <c r="N120" s="19"/>
      <c r="O120" s="162"/>
    </row>
    <row r="121" spans="1:20" ht="15" hidden="1" x14ac:dyDescent="0.2">
      <c r="A121" s="24">
        <v>3296</v>
      </c>
      <c r="B121" s="25" t="s">
        <v>134</v>
      </c>
      <c r="C121" s="71">
        <f>L121</f>
        <v>0</v>
      </c>
      <c r="D121" s="19"/>
      <c r="E121" s="109"/>
      <c r="F121" s="19"/>
      <c r="G121" s="109"/>
      <c r="H121" s="109"/>
      <c r="I121" s="19"/>
      <c r="J121" s="109"/>
      <c r="K121" s="109"/>
      <c r="L121" s="109"/>
      <c r="M121" s="19"/>
      <c r="N121" s="19"/>
      <c r="O121" s="162"/>
    </row>
    <row r="122" spans="1:20" ht="15" hidden="1" x14ac:dyDescent="0.2">
      <c r="A122" s="24">
        <v>3299</v>
      </c>
      <c r="B122" s="25" t="s">
        <v>33</v>
      </c>
      <c r="C122" s="71">
        <f t="shared" si="5"/>
        <v>0</v>
      </c>
      <c r="D122" s="20"/>
      <c r="E122" s="108"/>
      <c r="F122" s="19">
        <v>0</v>
      </c>
      <c r="G122" s="108"/>
      <c r="H122" s="108"/>
      <c r="I122" s="20"/>
      <c r="J122" s="108"/>
      <c r="K122" s="108"/>
      <c r="L122" s="108"/>
      <c r="M122" s="20"/>
      <c r="N122" s="20"/>
      <c r="O122" s="184"/>
    </row>
    <row r="123" spans="1:20" ht="15" x14ac:dyDescent="0.2">
      <c r="A123" s="27">
        <v>34</v>
      </c>
      <c r="B123" s="110" t="s">
        <v>135</v>
      </c>
      <c r="C123" s="71">
        <f>C124</f>
        <v>0</v>
      </c>
      <c r="D123" s="20"/>
      <c r="E123" s="108"/>
      <c r="F123" s="19"/>
      <c r="G123" s="108"/>
      <c r="H123" s="108"/>
      <c r="I123" s="20"/>
      <c r="J123" s="108"/>
      <c r="K123" s="108"/>
      <c r="L123" s="108">
        <f>L124</f>
        <v>0</v>
      </c>
      <c r="M123" s="20"/>
      <c r="N123" s="20"/>
      <c r="O123" s="184"/>
    </row>
    <row r="124" spans="1:20" ht="15" hidden="1" x14ac:dyDescent="0.2">
      <c r="A124" s="24">
        <v>3433</v>
      </c>
      <c r="B124" s="25" t="s">
        <v>135</v>
      </c>
      <c r="C124" s="71">
        <f>L124</f>
        <v>0</v>
      </c>
      <c r="D124" s="20"/>
      <c r="E124" s="108"/>
      <c r="F124" s="19"/>
      <c r="G124" s="108"/>
      <c r="H124" s="108"/>
      <c r="I124" s="20"/>
      <c r="J124" s="108"/>
      <c r="K124" s="108"/>
      <c r="L124" s="109"/>
      <c r="M124" s="20"/>
      <c r="N124" s="20"/>
      <c r="O124" s="184"/>
    </row>
    <row r="125" spans="1:20" ht="15" x14ac:dyDescent="0.25">
      <c r="A125" s="27">
        <v>42</v>
      </c>
      <c r="B125" s="110" t="s">
        <v>34</v>
      </c>
      <c r="C125" s="71">
        <f>D125+E125+F125+G125+H125+I125+J125+K125+L125</f>
        <v>0</v>
      </c>
      <c r="D125" s="20"/>
      <c r="E125" s="108">
        <f>SUM(E127:E131)</f>
        <v>0</v>
      </c>
      <c r="F125" s="20">
        <f>SUM(F126:F131)</f>
        <v>0</v>
      </c>
      <c r="G125" s="108">
        <f t="shared" ref="G125:L125" si="6">SUM(G127:G131)</f>
        <v>0</v>
      </c>
      <c r="H125" s="108">
        <f t="shared" si="6"/>
        <v>0</v>
      </c>
      <c r="I125" s="20">
        <f t="shared" si="6"/>
        <v>0</v>
      </c>
      <c r="J125" s="108">
        <f t="shared" si="6"/>
        <v>0</v>
      </c>
      <c r="K125" s="108">
        <f t="shared" si="6"/>
        <v>0</v>
      </c>
      <c r="L125" s="108">
        <f t="shared" si="6"/>
        <v>0</v>
      </c>
      <c r="M125" s="20"/>
      <c r="N125" s="20"/>
      <c r="O125" s="183"/>
      <c r="P125" s="168"/>
      <c r="Q125" s="168"/>
      <c r="R125" s="164"/>
      <c r="S125" s="164"/>
      <c r="T125" s="164"/>
    </row>
    <row r="126" spans="1:20" ht="15" hidden="1" x14ac:dyDescent="0.25">
      <c r="A126" s="24">
        <v>4214</v>
      </c>
      <c r="B126" s="25" t="s">
        <v>116</v>
      </c>
      <c r="C126" s="71">
        <f>SUM(D126:O126)</f>
        <v>0</v>
      </c>
      <c r="D126" s="20"/>
      <c r="E126" s="108"/>
      <c r="F126" s="19">
        <v>0</v>
      </c>
      <c r="G126" s="108"/>
      <c r="H126" s="108"/>
      <c r="I126" s="20"/>
      <c r="J126" s="108"/>
      <c r="K126" s="108"/>
      <c r="L126" s="108"/>
      <c r="M126" s="20"/>
      <c r="N126" s="20"/>
      <c r="O126" s="153"/>
      <c r="P126" s="168"/>
      <c r="Q126" s="168"/>
      <c r="R126" s="164"/>
      <c r="S126" s="164"/>
      <c r="T126" s="164"/>
    </row>
    <row r="127" spans="1:20" ht="15" hidden="1" x14ac:dyDescent="0.2">
      <c r="A127" s="24">
        <v>4221</v>
      </c>
      <c r="B127" s="26" t="s">
        <v>35</v>
      </c>
      <c r="C127" s="71">
        <f>D127+E127+F127+G127+H127+I127+J127+K127+L127+N127+O127</f>
        <v>0</v>
      </c>
      <c r="D127" s="19"/>
      <c r="E127" s="109"/>
      <c r="F127" s="19">
        <v>0</v>
      </c>
      <c r="G127" s="109"/>
      <c r="H127" s="108"/>
      <c r="I127" s="19"/>
      <c r="J127" s="109"/>
      <c r="K127" s="109"/>
      <c r="L127" s="109"/>
      <c r="M127" s="19"/>
      <c r="N127" s="19"/>
      <c r="O127" s="153"/>
      <c r="R127" s="47"/>
      <c r="S127" s="47"/>
      <c r="T127" s="47"/>
    </row>
    <row r="128" spans="1:20" ht="15" hidden="1" x14ac:dyDescent="0.2">
      <c r="A128" s="24">
        <v>4222</v>
      </c>
      <c r="B128" s="26" t="s">
        <v>81</v>
      </c>
      <c r="C128" s="71">
        <f>D128+E128+F128+G128+H128+I128+J128+K128+L128+N128+O128</f>
        <v>0</v>
      </c>
      <c r="D128" s="19"/>
      <c r="E128" s="109"/>
      <c r="F128" s="19">
        <v>0</v>
      </c>
      <c r="G128" s="109"/>
      <c r="H128" s="108"/>
      <c r="I128" s="19"/>
      <c r="J128" s="109"/>
      <c r="K128" s="109"/>
      <c r="L128" s="109"/>
      <c r="M128" s="19"/>
      <c r="N128" s="19"/>
      <c r="O128" s="153"/>
      <c r="R128" s="47"/>
      <c r="S128" s="47"/>
      <c r="T128" s="47"/>
    </row>
    <row r="129" spans="1:20" ht="15" hidden="1" x14ac:dyDescent="0.2">
      <c r="A129" s="24">
        <v>4226</v>
      </c>
      <c r="B129" s="26" t="s">
        <v>45</v>
      </c>
      <c r="C129" s="71">
        <f>D129+E129+F129+G129+H129+I129+J129+K129+L129+N129+O129</f>
        <v>0</v>
      </c>
      <c r="D129" s="19"/>
      <c r="E129" s="109"/>
      <c r="F129" s="19">
        <v>0</v>
      </c>
      <c r="G129" s="109"/>
      <c r="H129" s="108"/>
      <c r="I129" s="19"/>
      <c r="J129" s="109"/>
      <c r="K129" s="109"/>
      <c r="L129" s="109"/>
      <c r="M129" s="19"/>
      <c r="N129" s="19"/>
      <c r="O129" s="153"/>
      <c r="R129" s="47"/>
      <c r="S129" s="47"/>
      <c r="T129" s="47"/>
    </row>
    <row r="130" spans="1:20" ht="15" hidden="1" x14ac:dyDescent="0.2">
      <c r="A130" s="24">
        <v>4227</v>
      </c>
      <c r="B130" s="26" t="s">
        <v>80</v>
      </c>
      <c r="C130" s="71">
        <f>D130+E130+F130+G130+H130+I130+J130+K130+L130+N130+O130</f>
        <v>0</v>
      </c>
      <c r="D130" s="19"/>
      <c r="E130" s="113"/>
      <c r="F130" s="107">
        <v>0</v>
      </c>
      <c r="G130" s="109"/>
      <c r="H130" s="108"/>
      <c r="I130" s="19"/>
      <c r="J130" s="109"/>
      <c r="K130" s="109"/>
      <c r="L130" s="109"/>
      <c r="M130" s="19"/>
      <c r="N130" s="19"/>
      <c r="O130" s="153"/>
      <c r="R130" s="47"/>
      <c r="S130" s="47"/>
      <c r="T130" s="47"/>
    </row>
    <row r="131" spans="1:20" ht="15" hidden="1" x14ac:dyDescent="0.2">
      <c r="A131" s="24">
        <v>4241</v>
      </c>
      <c r="B131" s="25" t="s">
        <v>43</v>
      </c>
      <c r="C131" s="71">
        <f>D131+E131+F131+G131+H131+I131+J131+K131+L131+N131+O131+M131</f>
        <v>0</v>
      </c>
      <c r="D131" s="19"/>
      <c r="E131" s="99"/>
      <c r="F131" s="3">
        <v>0</v>
      </c>
      <c r="G131" s="109"/>
      <c r="H131" s="108"/>
      <c r="I131" s="19"/>
      <c r="J131" s="109"/>
      <c r="K131" s="109"/>
      <c r="L131" s="109"/>
      <c r="M131" s="19"/>
      <c r="N131" s="19"/>
      <c r="O131" s="188"/>
      <c r="R131" s="47"/>
      <c r="S131" s="47"/>
      <c r="T131" s="47"/>
    </row>
    <row r="132" spans="1:20" x14ac:dyDescent="0.2">
      <c r="A132" s="114"/>
      <c r="B132" s="115"/>
      <c r="C132" s="128"/>
      <c r="D132" s="128"/>
      <c r="E132" s="116"/>
      <c r="F132" s="128"/>
      <c r="G132" s="116"/>
      <c r="H132" s="116"/>
      <c r="I132" s="128"/>
      <c r="J132" s="116"/>
      <c r="K132" s="116"/>
      <c r="L132" s="116"/>
      <c r="M132" s="128"/>
      <c r="N132" s="128"/>
      <c r="O132" s="162"/>
    </row>
    <row r="133" spans="1:20" ht="15" x14ac:dyDescent="0.2">
      <c r="A133" s="29"/>
      <c r="B133" s="30" t="s">
        <v>4</v>
      </c>
      <c r="C133" s="21">
        <f>C103+C98+C125+C123</f>
        <v>98300</v>
      </c>
      <c r="D133" s="21">
        <f>D98+D103</f>
        <v>73000</v>
      </c>
      <c r="E133" s="95">
        <f>E98+E103+E109</f>
        <v>0</v>
      </c>
      <c r="F133" s="21">
        <f>F103+F98+F125</f>
        <v>20500</v>
      </c>
      <c r="G133" s="95"/>
      <c r="H133" s="95"/>
      <c r="I133" s="21">
        <f>I98+I103</f>
        <v>0</v>
      </c>
      <c r="J133" s="21">
        <f>J98+J103+J109</f>
        <v>0</v>
      </c>
      <c r="K133" s="95">
        <f>K108</f>
        <v>0</v>
      </c>
      <c r="L133" s="21">
        <f>L98+L103+L123</f>
        <v>4800</v>
      </c>
      <c r="M133" s="21"/>
      <c r="N133" s="21"/>
      <c r="O133" s="184"/>
    </row>
    <row r="134" spans="1:20" ht="15" x14ac:dyDescent="0.2">
      <c r="A134" s="33"/>
      <c r="B134" s="23" t="s">
        <v>5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184"/>
    </row>
    <row r="135" spans="1:20" ht="8.25" customHeight="1" x14ac:dyDescent="0.2">
      <c r="O135" s="47"/>
    </row>
    <row r="136" spans="1:20" x14ac:dyDescent="0.2">
      <c r="E136" s="190"/>
      <c r="H136" s="190"/>
      <c r="O136" s="47"/>
    </row>
    <row r="140" spans="1:20" ht="15" x14ac:dyDescent="0.25">
      <c r="A140" s="97" t="s">
        <v>155</v>
      </c>
      <c r="B140" s="98"/>
      <c r="C140" s="98"/>
      <c r="D140" s="46"/>
      <c r="E140" s="173"/>
    </row>
    <row r="141" spans="1:20" ht="15" x14ac:dyDescent="0.25">
      <c r="A141" s="97" t="s">
        <v>157</v>
      </c>
      <c r="B141" s="98"/>
      <c r="C141" s="98"/>
      <c r="D141" s="46"/>
      <c r="E141" s="173"/>
      <c r="F141" s="180"/>
      <c r="G141" s="47"/>
      <c r="H141" s="180"/>
      <c r="I141" s="180"/>
      <c r="J141" s="180"/>
      <c r="K141" s="180"/>
      <c r="L141" s="180"/>
      <c r="M141" s="180"/>
      <c r="N141" s="180"/>
      <c r="O141" s="180"/>
      <c r="P141" s="47"/>
      <c r="Q141" s="47"/>
      <c r="R141" s="47"/>
      <c r="S141" s="47"/>
      <c r="T141" s="47"/>
    </row>
    <row r="142" spans="1:20" ht="15" x14ac:dyDescent="0.25">
      <c r="A142" s="155"/>
      <c r="B142" s="155"/>
      <c r="C142" s="155"/>
      <c r="D142" s="155"/>
      <c r="E142" s="155"/>
      <c r="F142" s="156"/>
      <c r="G142" s="156"/>
      <c r="H142" s="155"/>
      <c r="I142" s="155"/>
      <c r="J142" s="155"/>
      <c r="K142" s="155"/>
      <c r="L142" s="155"/>
      <c r="M142" s="179"/>
      <c r="O142" s="155"/>
      <c r="P142" s="191"/>
      <c r="Q142" s="191"/>
      <c r="R142" s="191"/>
      <c r="S142" s="191"/>
      <c r="T142" s="47"/>
    </row>
    <row r="143" spans="1:20" ht="77.25" customHeight="1" x14ac:dyDescent="0.2">
      <c r="A143" s="31" t="s">
        <v>8</v>
      </c>
      <c r="B143" s="31" t="s">
        <v>3</v>
      </c>
      <c r="C143" s="18" t="s">
        <v>144</v>
      </c>
      <c r="D143" s="18" t="s">
        <v>172</v>
      </c>
      <c r="E143" s="18" t="s">
        <v>0</v>
      </c>
      <c r="F143" s="18" t="s">
        <v>57</v>
      </c>
      <c r="G143" s="18" t="s">
        <v>53</v>
      </c>
      <c r="H143" s="18" t="s">
        <v>52</v>
      </c>
      <c r="I143" s="18" t="s">
        <v>51</v>
      </c>
      <c r="J143" s="18" t="s">
        <v>46</v>
      </c>
      <c r="K143" s="18" t="s">
        <v>61</v>
      </c>
      <c r="L143" s="18" t="s">
        <v>54</v>
      </c>
      <c r="M143" s="22" t="s">
        <v>60</v>
      </c>
      <c r="N143" s="22" t="s">
        <v>132</v>
      </c>
      <c r="O143" s="57" t="s">
        <v>146</v>
      </c>
      <c r="P143" s="72"/>
      <c r="Q143" s="72"/>
      <c r="R143" s="117" t="s">
        <v>129</v>
      </c>
      <c r="S143" s="117"/>
    </row>
    <row r="144" spans="1:20" ht="15" x14ac:dyDescent="0.25">
      <c r="A144" s="53">
        <v>31</v>
      </c>
      <c r="B144" s="53" t="s">
        <v>36</v>
      </c>
      <c r="C144" s="71">
        <f>D144+E144+F144+G144+H144+I144+J144+K144+L144+M144+R144+S144</f>
        <v>20365</v>
      </c>
      <c r="D144" s="71">
        <f>SUM(D145:D148)</f>
        <v>1545</v>
      </c>
      <c r="E144" s="71">
        <f>SUM(E145:E148)</f>
        <v>0</v>
      </c>
      <c r="F144" s="71">
        <f>SUM(F145:F148)</f>
        <v>0</v>
      </c>
      <c r="G144" s="71">
        <f>G145+G146+G147+G148</f>
        <v>0</v>
      </c>
      <c r="H144" s="71">
        <f>H145+H146+H147+H148</f>
        <v>0</v>
      </c>
      <c r="I144" s="71">
        <f>SUM(I145:I148)</f>
        <v>0</v>
      </c>
      <c r="J144" s="71">
        <f>SUM(J145:J148)</f>
        <v>160</v>
      </c>
      <c r="K144" s="71">
        <f>SUM(K145:K148)</f>
        <v>18660</v>
      </c>
      <c r="L144" s="71">
        <f>SUM(L145:L148)</f>
        <v>0</v>
      </c>
      <c r="M144" s="187"/>
      <c r="N144" s="187"/>
      <c r="O144" s="187"/>
      <c r="P144" s="168"/>
      <c r="Q144" s="168"/>
      <c r="R144" s="9">
        <f>R145+R147</f>
        <v>0</v>
      </c>
      <c r="S144" s="164"/>
      <c r="T144" s="47"/>
    </row>
    <row r="145" spans="1:20" ht="15" hidden="1" x14ac:dyDescent="0.2">
      <c r="A145" s="24">
        <v>3111</v>
      </c>
      <c r="B145" s="25" t="s">
        <v>37</v>
      </c>
      <c r="C145" s="71">
        <f>D145+E145+F145+G145+H145+I145+J145+K145+L145+N145+O145+S145</f>
        <v>15825</v>
      </c>
      <c r="D145" s="19">
        <v>1325</v>
      </c>
      <c r="E145" s="19"/>
      <c r="F145" s="19">
        <v>0</v>
      </c>
      <c r="G145" s="19"/>
      <c r="H145" s="19"/>
      <c r="I145" s="19"/>
      <c r="J145" s="19">
        <v>0</v>
      </c>
      <c r="K145" s="19">
        <v>14500</v>
      </c>
      <c r="L145" s="19"/>
      <c r="M145" s="19"/>
      <c r="N145" s="153"/>
      <c r="O145" s="153"/>
      <c r="R145" s="10"/>
      <c r="S145" s="47"/>
      <c r="T145" s="47"/>
    </row>
    <row r="146" spans="1:20" ht="15" hidden="1" x14ac:dyDescent="0.2">
      <c r="A146" s="24">
        <v>3121</v>
      </c>
      <c r="B146" s="26" t="s">
        <v>38</v>
      </c>
      <c r="C146" s="71">
        <f>D146+E146+F146+G146+H146+I146+J146+K146+L146+N146+O146</f>
        <v>1920</v>
      </c>
      <c r="D146" s="19"/>
      <c r="E146" s="19"/>
      <c r="F146" s="19">
        <v>0</v>
      </c>
      <c r="G146" s="19"/>
      <c r="H146" s="19"/>
      <c r="I146" s="19"/>
      <c r="J146" s="19">
        <v>160</v>
      </c>
      <c r="K146" s="19">
        <v>1760</v>
      </c>
      <c r="L146" s="19"/>
      <c r="M146" s="19"/>
      <c r="N146" s="153"/>
      <c r="O146" s="153"/>
      <c r="R146" s="10"/>
      <c r="S146" s="47"/>
      <c r="T146" s="47"/>
    </row>
    <row r="147" spans="1:20" ht="15" hidden="1" x14ac:dyDescent="0.2">
      <c r="A147" s="24">
        <v>3132</v>
      </c>
      <c r="B147" s="25" t="s">
        <v>39</v>
      </c>
      <c r="C147" s="71">
        <f>D147+E147+F147+G147+H147+I147+J147+K147+L147+N147+O147+S147</f>
        <v>2620</v>
      </c>
      <c r="D147" s="19">
        <v>220</v>
      </c>
      <c r="E147" s="19"/>
      <c r="F147" s="19">
        <v>0</v>
      </c>
      <c r="G147" s="153"/>
      <c r="H147" s="19"/>
      <c r="I147" s="19"/>
      <c r="J147" s="19">
        <v>0</v>
      </c>
      <c r="K147" s="19">
        <v>2400</v>
      </c>
      <c r="L147" s="19"/>
      <c r="M147" s="19"/>
      <c r="N147" s="153"/>
      <c r="O147" s="153"/>
      <c r="R147" s="10"/>
      <c r="S147" s="47"/>
      <c r="T147" s="47"/>
    </row>
    <row r="148" spans="1:20" ht="15" hidden="1" x14ac:dyDescent="0.2">
      <c r="A148" s="24">
        <v>3133</v>
      </c>
      <c r="B148" s="26" t="s">
        <v>40</v>
      </c>
      <c r="C148" s="71">
        <f>D148+E148+F148+G148+H148+I148+J148+K148+L148+N148+O148+S148</f>
        <v>0</v>
      </c>
      <c r="D148" s="19">
        <v>0</v>
      </c>
      <c r="E148" s="19"/>
      <c r="F148" s="19">
        <v>0</v>
      </c>
      <c r="G148" s="19"/>
      <c r="H148" s="19"/>
      <c r="I148" s="19"/>
      <c r="J148" s="19">
        <v>0</v>
      </c>
      <c r="K148" s="19">
        <v>0</v>
      </c>
      <c r="L148" s="19"/>
      <c r="M148" s="19"/>
      <c r="N148" s="153"/>
      <c r="O148" s="153"/>
      <c r="R148" s="10"/>
      <c r="S148" s="47"/>
      <c r="T148" s="47"/>
    </row>
    <row r="149" spans="1:20" ht="15" x14ac:dyDescent="0.25">
      <c r="A149" s="27">
        <v>32</v>
      </c>
      <c r="B149" s="28" t="s">
        <v>11</v>
      </c>
      <c r="C149" s="71">
        <f>D149+E149+F149+G149+H149+I149+J149+K149+L149+M149+R149+S149</f>
        <v>67482.080000000002</v>
      </c>
      <c r="D149" s="20">
        <f>SUM(D150:D176)</f>
        <v>0</v>
      </c>
      <c r="E149" s="20">
        <f>SUM(E150:E176)</f>
        <v>0</v>
      </c>
      <c r="F149" s="20">
        <f>SUM(F150:F176)</f>
        <v>5550</v>
      </c>
      <c r="G149" s="20">
        <f>G151+G169</f>
        <v>0</v>
      </c>
      <c r="H149" s="20">
        <f>SUM(H150:H176)</f>
        <v>2652</v>
      </c>
      <c r="I149" s="20">
        <f>SUM(I150:I176)</f>
        <v>0</v>
      </c>
      <c r="J149" s="20">
        <f>SUM(J150:J176)</f>
        <v>57500</v>
      </c>
      <c r="K149" s="20">
        <f>SUM(K150:K176)</f>
        <v>640</v>
      </c>
      <c r="L149" s="20">
        <f>SUM(L150:L176)</f>
        <v>400</v>
      </c>
      <c r="M149" s="20">
        <f>SUM(M150:M191)</f>
        <v>0</v>
      </c>
      <c r="N149" s="183"/>
      <c r="O149" s="183"/>
      <c r="P149" s="168"/>
      <c r="Q149" s="168"/>
      <c r="R149" s="157">
        <f>R154+R155+R158</f>
        <v>740.08</v>
      </c>
      <c r="S149" s="164"/>
      <c r="T149" s="164"/>
    </row>
    <row r="150" spans="1:20" ht="15" hidden="1" x14ac:dyDescent="0.25">
      <c r="A150" s="24">
        <v>3211</v>
      </c>
      <c r="B150" s="25" t="s">
        <v>12</v>
      </c>
      <c r="C150" s="71">
        <f>D150+E150+F150+G150+H150+I150+J150+K150+L150+N150+O150</f>
        <v>800</v>
      </c>
      <c r="D150" s="19"/>
      <c r="E150" s="19"/>
      <c r="F150" s="19">
        <v>500</v>
      </c>
      <c r="G150" s="19"/>
      <c r="H150" s="19">
        <v>300</v>
      </c>
      <c r="I150" s="19"/>
      <c r="J150" s="19">
        <v>0</v>
      </c>
      <c r="K150" s="19">
        <v>0</v>
      </c>
      <c r="L150" s="19"/>
      <c r="M150" s="19"/>
      <c r="N150" s="153"/>
      <c r="O150" s="153"/>
      <c r="R150" s="9"/>
      <c r="S150" s="164"/>
      <c r="T150" s="164"/>
    </row>
    <row r="151" spans="1:20" ht="15" hidden="1" x14ac:dyDescent="0.2">
      <c r="A151" s="24">
        <v>3212</v>
      </c>
      <c r="B151" s="25" t="s">
        <v>13</v>
      </c>
      <c r="C151" s="71">
        <f>D151+E151+F151+G151+H151+I151+J151+K151+L151+N151+O151</f>
        <v>640</v>
      </c>
      <c r="D151" s="19"/>
      <c r="E151" s="19"/>
      <c r="F151" s="19">
        <v>0</v>
      </c>
      <c r="G151" s="19"/>
      <c r="H151" s="19"/>
      <c r="I151" s="19"/>
      <c r="J151" s="19"/>
      <c r="K151" s="19">
        <v>640</v>
      </c>
      <c r="L151" s="153"/>
      <c r="M151" s="19"/>
      <c r="N151" s="153"/>
      <c r="O151" s="153"/>
      <c r="R151" s="10"/>
      <c r="S151" s="47"/>
      <c r="T151" s="47"/>
    </row>
    <row r="152" spans="1:20" ht="15" hidden="1" x14ac:dyDescent="0.2">
      <c r="A152" s="24">
        <v>3213</v>
      </c>
      <c r="B152" s="25" t="s">
        <v>14</v>
      </c>
      <c r="C152" s="71">
        <f>D152+E152+F152+G152+H152+I152+J152+K152+L152+N152+O152</f>
        <v>0</v>
      </c>
      <c r="D152" s="19"/>
      <c r="E152" s="19"/>
      <c r="F152" s="19">
        <v>0</v>
      </c>
      <c r="G152" s="19"/>
      <c r="H152" s="20"/>
      <c r="I152" s="19"/>
      <c r="J152" s="19"/>
      <c r="K152" s="19">
        <v>0</v>
      </c>
      <c r="L152" s="153"/>
      <c r="M152" s="19"/>
      <c r="N152" s="153"/>
      <c r="O152" s="153"/>
      <c r="R152" s="10"/>
      <c r="S152" s="47"/>
      <c r="T152" s="47"/>
    </row>
    <row r="153" spans="1:20" ht="15" hidden="1" x14ac:dyDescent="0.2">
      <c r="A153" s="24">
        <v>3214</v>
      </c>
      <c r="B153" s="25" t="s">
        <v>105</v>
      </c>
      <c r="C153" s="71">
        <f>F153</f>
        <v>0</v>
      </c>
      <c r="D153" s="19"/>
      <c r="E153" s="19"/>
      <c r="F153" s="19">
        <v>0</v>
      </c>
      <c r="G153" s="19"/>
      <c r="H153" s="20"/>
      <c r="I153" s="19"/>
      <c r="J153" s="19"/>
      <c r="K153" s="19"/>
      <c r="L153" s="19"/>
      <c r="M153" s="19"/>
      <c r="N153" s="153"/>
      <c r="O153" s="153"/>
      <c r="R153" s="10"/>
      <c r="S153" s="47"/>
      <c r="T153" s="47"/>
    </row>
    <row r="154" spans="1:20" ht="15" hidden="1" x14ac:dyDescent="0.2">
      <c r="A154" s="24">
        <v>3221</v>
      </c>
      <c r="B154" s="25" t="s">
        <v>15</v>
      </c>
      <c r="C154" s="112">
        <f>D154+E154+F154+G154+H154+I154+J154+K154+L154+N154+O154+R154</f>
        <v>1939</v>
      </c>
      <c r="D154" s="19">
        <v>0</v>
      </c>
      <c r="E154" s="19">
        <v>0</v>
      </c>
      <c r="F154" s="19">
        <v>500</v>
      </c>
      <c r="G154" s="19"/>
      <c r="H154" s="19">
        <v>1439</v>
      </c>
      <c r="I154" s="19"/>
      <c r="J154" s="153">
        <v>0</v>
      </c>
      <c r="K154" s="19">
        <v>0</v>
      </c>
      <c r="L154" s="19"/>
      <c r="M154" s="19"/>
      <c r="N154" s="153"/>
      <c r="O154" s="153"/>
      <c r="R154" s="203">
        <v>0</v>
      </c>
      <c r="S154" s="47"/>
      <c r="T154" s="47"/>
    </row>
    <row r="155" spans="1:20" ht="15" hidden="1" x14ac:dyDescent="0.2">
      <c r="A155" s="24">
        <v>3222</v>
      </c>
      <c r="B155" s="25" t="s">
        <v>42</v>
      </c>
      <c r="C155" s="71">
        <f>D155+F155+H155+I155+J155+R155</f>
        <v>59500</v>
      </c>
      <c r="D155" s="19"/>
      <c r="E155" s="19"/>
      <c r="F155" s="19">
        <v>2000</v>
      </c>
      <c r="G155" s="19"/>
      <c r="H155" s="19">
        <v>0</v>
      </c>
      <c r="I155" s="19">
        <v>0</v>
      </c>
      <c r="J155" s="19">
        <v>57500</v>
      </c>
      <c r="K155" s="19">
        <v>0</v>
      </c>
      <c r="L155" s="19"/>
      <c r="M155" s="19">
        <v>0</v>
      </c>
      <c r="N155" s="153"/>
      <c r="O155" s="153"/>
      <c r="R155" s="203">
        <v>0</v>
      </c>
      <c r="S155" s="47"/>
      <c r="T155" s="47"/>
    </row>
    <row r="156" spans="1:20" ht="15" hidden="1" x14ac:dyDescent="0.2">
      <c r="A156" s="24">
        <v>3223</v>
      </c>
      <c r="B156" s="25" t="s">
        <v>16</v>
      </c>
      <c r="C156" s="71">
        <f>E156+F156</f>
        <v>0</v>
      </c>
      <c r="D156" s="19"/>
      <c r="E156" s="19"/>
      <c r="F156" s="19">
        <v>0</v>
      </c>
      <c r="G156" s="19"/>
      <c r="H156" s="20"/>
      <c r="I156" s="19" t="s">
        <v>110</v>
      </c>
      <c r="J156" s="19"/>
      <c r="K156" s="19">
        <v>0</v>
      </c>
      <c r="L156" s="19"/>
      <c r="M156" s="19"/>
      <c r="N156" s="153"/>
      <c r="O156" s="153"/>
      <c r="R156" s="10"/>
      <c r="S156" s="47"/>
      <c r="T156" s="47"/>
    </row>
    <row r="157" spans="1:20" ht="15" hidden="1" x14ac:dyDescent="0.2">
      <c r="A157" s="24">
        <v>3224</v>
      </c>
      <c r="B157" s="25" t="s">
        <v>17</v>
      </c>
      <c r="C157" s="71">
        <f>D157+E157+F157+G157+H157+I157+J157+K157+L157+N157+O157</f>
        <v>600</v>
      </c>
      <c r="D157" s="19"/>
      <c r="E157" s="19">
        <v>0</v>
      </c>
      <c r="F157" s="19">
        <v>200</v>
      </c>
      <c r="G157" s="19"/>
      <c r="H157" s="20"/>
      <c r="I157" s="19"/>
      <c r="J157" s="19"/>
      <c r="K157" s="19">
        <v>0</v>
      </c>
      <c r="L157" s="19">
        <v>400</v>
      </c>
      <c r="M157" s="19"/>
      <c r="N157" s="153"/>
      <c r="O157" s="153"/>
      <c r="R157" s="10"/>
      <c r="S157" s="47"/>
      <c r="T157" s="47"/>
    </row>
    <row r="158" spans="1:20" ht="15" hidden="1" x14ac:dyDescent="0.2">
      <c r="A158" s="24">
        <v>3225</v>
      </c>
      <c r="B158" s="25" t="s">
        <v>18</v>
      </c>
      <c r="C158" s="112">
        <f>D158+E158+F158+G158+H158+I158+J158+K158+L158+N158+O158+M158+R158</f>
        <v>740.08</v>
      </c>
      <c r="D158" s="19"/>
      <c r="E158" s="19">
        <v>0</v>
      </c>
      <c r="F158" s="19">
        <v>0</v>
      </c>
      <c r="G158" s="19"/>
      <c r="H158" s="20"/>
      <c r="I158" s="19"/>
      <c r="J158" s="19"/>
      <c r="K158" s="19"/>
      <c r="L158" s="19">
        <v>0</v>
      </c>
      <c r="M158" s="19">
        <v>0</v>
      </c>
      <c r="N158" s="153"/>
      <c r="O158" s="153"/>
      <c r="R158" s="203">
        <v>740.08</v>
      </c>
      <c r="S158" s="47"/>
      <c r="T158" s="47"/>
    </row>
    <row r="159" spans="1:20" ht="15" hidden="1" x14ac:dyDescent="0.2">
      <c r="A159" s="24">
        <v>3227</v>
      </c>
      <c r="B159" s="25" t="s">
        <v>19</v>
      </c>
      <c r="C159" s="71">
        <f t="shared" ref="C159:C168" si="7">D159+E159+F159+G159+H159+I159+J159+K159+L159+N159+O159</f>
        <v>0</v>
      </c>
      <c r="D159" s="19"/>
      <c r="E159" s="19"/>
      <c r="F159" s="19">
        <v>0</v>
      </c>
      <c r="G159" s="19"/>
      <c r="H159" s="20"/>
      <c r="I159" s="19"/>
      <c r="J159" s="19"/>
      <c r="K159" s="19">
        <v>0</v>
      </c>
      <c r="L159" s="19"/>
      <c r="M159" s="19"/>
      <c r="N159" s="153"/>
      <c r="O159" s="153"/>
      <c r="R159" s="10"/>
      <c r="S159" s="47"/>
      <c r="T159" s="47"/>
    </row>
    <row r="160" spans="1:20" ht="15" hidden="1" x14ac:dyDescent="0.2">
      <c r="A160" s="24">
        <v>3231</v>
      </c>
      <c r="B160" s="25" t="s">
        <v>20</v>
      </c>
      <c r="C160" s="71">
        <f t="shared" si="7"/>
        <v>613</v>
      </c>
      <c r="D160" s="19"/>
      <c r="E160" s="19"/>
      <c r="F160" s="19">
        <v>0</v>
      </c>
      <c r="G160" s="19"/>
      <c r="H160" s="19">
        <v>613</v>
      </c>
      <c r="I160" s="19"/>
      <c r="J160" s="19"/>
      <c r="K160" s="19">
        <v>0</v>
      </c>
      <c r="L160" s="19"/>
      <c r="M160" s="19"/>
      <c r="N160" s="153"/>
      <c r="O160" s="153"/>
      <c r="R160" s="10"/>
      <c r="S160" s="47"/>
      <c r="T160" s="47"/>
    </row>
    <row r="161" spans="1:20" ht="15" hidden="1" x14ac:dyDescent="0.2">
      <c r="A161" s="24">
        <v>3232</v>
      </c>
      <c r="B161" s="25" t="s">
        <v>21</v>
      </c>
      <c r="C161" s="71">
        <f t="shared" si="7"/>
        <v>0</v>
      </c>
      <c r="D161" s="19"/>
      <c r="E161" s="19">
        <v>0</v>
      </c>
      <c r="F161" s="19">
        <v>0</v>
      </c>
      <c r="G161" s="19"/>
      <c r="H161" s="20"/>
      <c r="I161" s="19"/>
      <c r="J161" s="19"/>
      <c r="K161" s="19"/>
      <c r="L161" s="19">
        <v>0</v>
      </c>
      <c r="M161" s="19"/>
      <c r="N161" s="153"/>
      <c r="O161" s="153"/>
      <c r="R161" s="10"/>
      <c r="S161" s="47"/>
      <c r="T161" s="47"/>
    </row>
    <row r="162" spans="1:20" ht="15" hidden="1" x14ac:dyDescent="0.2">
      <c r="A162" s="24">
        <v>3233</v>
      </c>
      <c r="B162" s="25" t="s">
        <v>22</v>
      </c>
      <c r="C162" s="71">
        <f t="shared" si="7"/>
        <v>0</v>
      </c>
      <c r="D162" s="19"/>
      <c r="E162" s="19"/>
      <c r="F162" s="19">
        <v>0</v>
      </c>
      <c r="G162" s="19"/>
      <c r="H162" s="20"/>
      <c r="I162" s="19"/>
      <c r="J162" s="19"/>
      <c r="K162" s="19"/>
      <c r="L162" s="19"/>
      <c r="M162" s="19"/>
      <c r="N162" s="153"/>
      <c r="O162" s="153"/>
      <c r="R162" s="10"/>
      <c r="S162" s="47"/>
      <c r="T162" s="47"/>
    </row>
    <row r="163" spans="1:20" ht="15" hidden="1" x14ac:dyDescent="0.2">
      <c r="A163" s="24">
        <v>3234</v>
      </c>
      <c r="B163" s="25" t="s">
        <v>23</v>
      </c>
      <c r="C163" s="71">
        <f t="shared" si="7"/>
        <v>0</v>
      </c>
      <c r="D163" s="19"/>
      <c r="E163" s="19"/>
      <c r="F163" s="19">
        <v>0</v>
      </c>
      <c r="G163" s="19"/>
      <c r="H163" s="20"/>
      <c r="I163" s="19"/>
      <c r="J163" s="19"/>
      <c r="K163" s="19"/>
      <c r="L163" s="19"/>
      <c r="M163" s="19"/>
      <c r="N163" s="153"/>
      <c r="O163" s="153"/>
      <c r="R163" s="47"/>
      <c r="S163" s="47"/>
      <c r="T163" s="47"/>
    </row>
    <row r="164" spans="1:20" ht="15" hidden="1" x14ac:dyDescent="0.2">
      <c r="A164" s="24">
        <v>3235</v>
      </c>
      <c r="B164" s="25" t="s">
        <v>24</v>
      </c>
      <c r="C164" s="71">
        <f t="shared" si="7"/>
        <v>0</v>
      </c>
      <c r="D164" s="19"/>
      <c r="E164" s="19"/>
      <c r="F164" s="19">
        <v>0</v>
      </c>
      <c r="G164" s="19"/>
      <c r="H164" s="19">
        <v>0</v>
      </c>
      <c r="I164" s="19"/>
      <c r="J164" s="19"/>
      <c r="K164" s="19"/>
      <c r="L164" s="19"/>
      <c r="M164" s="19"/>
      <c r="N164" s="153"/>
      <c r="O164" s="153"/>
      <c r="R164" s="47"/>
      <c r="S164" s="47"/>
      <c r="T164" s="47"/>
    </row>
    <row r="165" spans="1:20" ht="15" hidden="1" x14ac:dyDescent="0.2">
      <c r="A165" s="24">
        <v>3236</v>
      </c>
      <c r="B165" s="25" t="s">
        <v>25</v>
      </c>
      <c r="C165" s="71">
        <f t="shared" si="7"/>
        <v>0</v>
      </c>
      <c r="D165" s="19"/>
      <c r="E165" s="19"/>
      <c r="F165" s="19">
        <v>0</v>
      </c>
      <c r="G165" s="19"/>
      <c r="H165" s="20"/>
      <c r="I165" s="19"/>
      <c r="J165" s="19"/>
      <c r="K165" s="19">
        <v>0</v>
      </c>
      <c r="L165" s="19"/>
      <c r="M165" s="19"/>
      <c r="N165" s="153"/>
      <c r="O165" s="153"/>
      <c r="R165" s="47"/>
      <c r="S165" s="47"/>
      <c r="T165" s="47"/>
    </row>
    <row r="166" spans="1:20" ht="15" hidden="1" x14ac:dyDescent="0.2">
      <c r="A166" s="24">
        <v>3237</v>
      </c>
      <c r="B166" s="25" t="s">
        <v>26</v>
      </c>
      <c r="C166" s="71">
        <f t="shared" si="7"/>
        <v>0</v>
      </c>
      <c r="D166" s="19"/>
      <c r="E166" s="19"/>
      <c r="F166" s="19">
        <v>0</v>
      </c>
      <c r="G166" s="19"/>
      <c r="H166" s="19">
        <v>0</v>
      </c>
      <c r="I166" s="19">
        <v>0</v>
      </c>
      <c r="J166" s="19"/>
      <c r="K166" s="19"/>
      <c r="L166" s="19"/>
      <c r="M166" s="19"/>
      <c r="N166" s="153"/>
      <c r="O166" s="153"/>
      <c r="R166" s="47"/>
      <c r="S166" s="47"/>
      <c r="T166" s="47"/>
    </row>
    <row r="167" spans="1:20" ht="15" hidden="1" x14ac:dyDescent="0.2">
      <c r="A167" s="24">
        <v>3238</v>
      </c>
      <c r="B167" s="25" t="s">
        <v>27</v>
      </c>
      <c r="C167" s="71">
        <f t="shared" si="7"/>
        <v>1650</v>
      </c>
      <c r="D167" s="19"/>
      <c r="E167" s="19"/>
      <c r="F167" s="19">
        <v>1650</v>
      </c>
      <c r="G167" s="19"/>
      <c r="H167" s="20"/>
      <c r="I167" s="19"/>
      <c r="J167" s="19"/>
      <c r="K167" s="19"/>
      <c r="L167" s="19"/>
      <c r="M167" s="19"/>
      <c r="N167" s="153"/>
      <c r="O167" s="153"/>
      <c r="R167" s="47"/>
      <c r="S167" s="47"/>
      <c r="T167" s="47"/>
    </row>
    <row r="168" spans="1:20" ht="15" hidden="1" x14ac:dyDescent="0.2">
      <c r="A168" s="24">
        <v>3239</v>
      </c>
      <c r="B168" s="25" t="s">
        <v>28</v>
      </c>
      <c r="C168" s="71">
        <f t="shared" si="7"/>
        <v>300</v>
      </c>
      <c r="D168" s="19"/>
      <c r="E168" s="19"/>
      <c r="F168" s="19">
        <v>0</v>
      </c>
      <c r="G168" s="19"/>
      <c r="H168" s="19">
        <v>300</v>
      </c>
      <c r="I168" s="19"/>
      <c r="J168" s="19"/>
      <c r="K168" s="19">
        <v>0</v>
      </c>
      <c r="L168" s="19"/>
      <c r="M168" s="19"/>
      <c r="N168" s="153"/>
      <c r="O168" s="153"/>
      <c r="R168" s="47"/>
      <c r="S168" s="47"/>
      <c r="T168" s="47"/>
    </row>
    <row r="169" spans="1:20" ht="15" hidden="1" x14ac:dyDescent="0.2">
      <c r="A169" s="24">
        <v>3241</v>
      </c>
      <c r="B169" s="25" t="s">
        <v>49</v>
      </c>
      <c r="C169" s="71">
        <f>D169+E169+F169+G169+H169+I169+J169+K169+L169+N169+O169+R169</f>
        <v>0</v>
      </c>
      <c r="D169" s="19"/>
      <c r="E169" s="19"/>
      <c r="F169" s="19">
        <v>0</v>
      </c>
      <c r="G169" s="19"/>
      <c r="H169" s="20"/>
      <c r="I169" s="19"/>
      <c r="J169" s="19"/>
      <c r="K169" s="19"/>
      <c r="L169" s="19"/>
      <c r="M169" s="19"/>
      <c r="N169" s="153"/>
      <c r="O169" s="153"/>
      <c r="R169" s="47"/>
      <c r="S169" s="47"/>
      <c r="T169" s="47"/>
    </row>
    <row r="170" spans="1:20" ht="15" hidden="1" x14ac:dyDescent="0.2">
      <c r="A170" s="24">
        <v>3291</v>
      </c>
      <c r="B170" s="25" t="s">
        <v>115</v>
      </c>
      <c r="C170" s="71">
        <f>D170+F170</f>
        <v>0</v>
      </c>
      <c r="D170" s="19"/>
      <c r="E170" s="19"/>
      <c r="F170" s="19">
        <v>0</v>
      </c>
      <c r="G170" s="19"/>
      <c r="H170" s="19">
        <v>0</v>
      </c>
      <c r="I170" s="19"/>
      <c r="J170" s="19"/>
      <c r="K170" s="19"/>
      <c r="L170" s="19"/>
      <c r="M170" s="19"/>
      <c r="N170" s="153"/>
      <c r="O170" s="153"/>
      <c r="R170" s="47"/>
      <c r="S170" s="47"/>
      <c r="T170" s="47"/>
    </row>
    <row r="171" spans="1:20" ht="15" hidden="1" x14ac:dyDescent="0.2">
      <c r="A171" s="24">
        <v>3292</v>
      </c>
      <c r="B171" s="25" t="s">
        <v>29</v>
      </c>
      <c r="C171" s="71">
        <f>D171+E171+F171+G171+H171+I171+J171+K171+L171+N171+O171</f>
        <v>400</v>
      </c>
      <c r="D171" s="19"/>
      <c r="E171" s="19"/>
      <c r="F171" s="19">
        <v>400</v>
      </c>
      <c r="G171" s="19"/>
      <c r="H171" s="20"/>
      <c r="I171" s="19"/>
      <c r="J171" s="19"/>
      <c r="K171" s="19"/>
      <c r="L171" s="19"/>
      <c r="M171" s="19"/>
      <c r="N171" s="153"/>
      <c r="O171" s="153"/>
      <c r="R171" s="47"/>
      <c r="S171" s="47"/>
      <c r="T171" s="47"/>
    </row>
    <row r="172" spans="1:20" ht="15" hidden="1" x14ac:dyDescent="0.2">
      <c r="A172" s="24">
        <v>3293</v>
      </c>
      <c r="B172" s="25" t="s">
        <v>30</v>
      </c>
      <c r="C172" s="71">
        <f>D172+E172+F172+G172+H172+I172+J172+K172+L172+N172+O172</f>
        <v>0</v>
      </c>
      <c r="D172" s="19"/>
      <c r="E172" s="19"/>
      <c r="F172" s="19">
        <v>0</v>
      </c>
      <c r="G172" s="19"/>
      <c r="H172" s="20"/>
      <c r="I172" s="19"/>
      <c r="J172" s="19"/>
      <c r="K172" s="19"/>
      <c r="L172" s="19"/>
      <c r="M172" s="19"/>
      <c r="N172" s="153"/>
      <c r="O172" s="153"/>
      <c r="R172" s="47"/>
      <c r="S172" s="47"/>
      <c r="T172" s="47"/>
    </row>
    <row r="173" spans="1:20" ht="15" hidden="1" x14ac:dyDescent="0.2">
      <c r="A173" s="24">
        <v>3294</v>
      </c>
      <c r="B173" s="25" t="s">
        <v>31</v>
      </c>
      <c r="C173" s="71">
        <f>D173+E173+F173+G173+H173+I173+J173+K173+L173+N173+O173</f>
        <v>0</v>
      </c>
      <c r="D173" s="153"/>
      <c r="E173" s="19"/>
      <c r="F173" s="19">
        <v>0</v>
      </c>
      <c r="G173" s="19"/>
      <c r="H173" s="20"/>
      <c r="I173" s="19"/>
      <c r="J173" s="19"/>
      <c r="K173" s="19"/>
      <c r="L173" s="19"/>
      <c r="M173" s="19"/>
      <c r="N173" s="153"/>
      <c r="O173" s="153"/>
      <c r="R173" s="47"/>
      <c r="S173" s="47"/>
      <c r="T173" s="47"/>
    </row>
    <row r="174" spans="1:20" ht="15" hidden="1" x14ac:dyDescent="0.2">
      <c r="A174" s="24">
        <v>3295</v>
      </c>
      <c r="B174" s="25" t="s">
        <v>32</v>
      </c>
      <c r="C174" s="71">
        <f>D174+E174+F174+G174+H174+I174+J174+K174+L174+N174+O174+S174</f>
        <v>0</v>
      </c>
      <c r="D174" s="153"/>
      <c r="E174" s="19"/>
      <c r="F174" s="19">
        <v>0</v>
      </c>
      <c r="G174" s="19"/>
      <c r="H174" s="20"/>
      <c r="I174" s="19"/>
      <c r="J174" s="19">
        <v>0</v>
      </c>
      <c r="K174" s="19"/>
      <c r="L174" s="19"/>
      <c r="M174" s="19"/>
      <c r="N174" s="153"/>
      <c r="O174" s="153"/>
      <c r="R174" s="47"/>
      <c r="S174" s="47"/>
      <c r="T174" s="47"/>
    </row>
    <row r="175" spans="1:20" ht="15" hidden="1" x14ac:dyDescent="0.2">
      <c r="A175" s="24">
        <v>3296</v>
      </c>
      <c r="B175" s="25" t="s">
        <v>134</v>
      </c>
      <c r="C175" s="71">
        <f>F175+H175+J175+M175+S175</f>
        <v>0</v>
      </c>
      <c r="D175" s="153"/>
      <c r="E175" s="19"/>
      <c r="F175" s="19">
        <v>0</v>
      </c>
      <c r="G175" s="19"/>
      <c r="H175" s="20"/>
      <c r="I175" s="19"/>
      <c r="J175" s="19">
        <v>0</v>
      </c>
      <c r="K175" s="19"/>
      <c r="L175" s="19"/>
      <c r="M175" s="19"/>
      <c r="N175" s="153"/>
      <c r="O175" s="153"/>
      <c r="R175" s="47"/>
      <c r="S175" s="47"/>
      <c r="T175" s="47"/>
    </row>
    <row r="176" spans="1:20" ht="15" hidden="1" x14ac:dyDescent="0.25">
      <c r="A176" s="24">
        <v>3299</v>
      </c>
      <c r="B176" s="25" t="s">
        <v>33</v>
      </c>
      <c r="C176" s="71">
        <f>D176+E176+F176+G176+H176+I176+J176+K176+L176+N176+O176+M176</f>
        <v>300</v>
      </c>
      <c r="D176" s="153"/>
      <c r="E176" s="19"/>
      <c r="F176" s="19">
        <v>300</v>
      </c>
      <c r="G176" s="19"/>
      <c r="H176" s="19">
        <v>0</v>
      </c>
      <c r="I176" s="19"/>
      <c r="J176" s="19">
        <v>0</v>
      </c>
      <c r="K176" s="19">
        <v>0</v>
      </c>
      <c r="L176" s="19"/>
      <c r="M176" s="19">
        <v>0</v>
      </c>
      <c r="N176" s="153"/>
      <c r="O176" s="153"/>
      <c r="R176" s="164"/>
      <c r="S176" s="47"/>
      <c r="T176" s="164"/>
    </row>
    <row r="177" spans="1:20" ht="15" x14ac:dyDescent="0.25">
      <c r="A177" s="27">
        <v>34</v>
      </c>
      <c r="B177" s="110" t="s">
        <v>135</v>
      </c>
      <c r="C177" s="71">
        <f>C178</f>
        <v>0</v>
      </c>
      <c r="D177" s="153"/>
      <c r="E177" s="19"/>
      <c r="F177" s="20">
        <v>0</v>
      </c>
      <c r="G177" s="19"/>
      <c r="H177" s="19"/>
      <c r="I177" s="19"/>
      <c r="J177" s="20">
        <f>J178</f>
        <v>0</v>
      </c>
      <c r="K177" s="19"/>
      <c r="L177" s="19"/>
      <c r="M177" s="19"/>
      <c r="N177" s="183"/>
      <c r="O177" s="183"/>
      <c r="R177" s="164"/>
      <c r="S177" s="164"/>
      <c r="T177" s="164"/>
    </row>
    <row r="178" spans="1:20" ht="15" hidden="1" x14ac:dyDescent="0.25">
      <c r="A178" s="24">
        <v>3433</v>
      </c>
      <c r="B178" s="25" t="s">
        <v>135</v>
      </c>
      <c r="C178" s="71">
        <f>F178+J178+M178+S178</f>
        <v>0</v>
      </c>
      <c r="D178" s="19"/>
      <c r="E178" s="19"/>
      <c r="F178" s="19">
        <v>0</v>
      </c>
      <c r="G178" s="19"/>
      <c r="H178" s="19"/>
      <c r="I178" s="19"/>
      <c r="J178" s="19">
        <v>0</v>
      </c>
      <c r="K178" s="19"/>
      <c r="L178" s="19"/>
      <c r="M178" s="19"/>
      <c r="N178" s="153"/>
      <c r="O178" s="153"/>
      <c r="R178" s="164"/>
      <c r="S178" s="47"/>
      <c r="T178" s="164"/>
    </row>
    <row r="179" spans="1:20" ht="15" x14ac:dyDescent="0.25">
      <c r="A179" s="27">
        <v>37</v>
      </c>
      <c r="B179" s="110" t="s">
        <v>120</v>
      </c>
      <c r="C179" s="71">
        <f>C180</f>
        <v>500</v>
      </c>
      <c r="D179" s="19"/>
      <c r="E179" s="19"/>
      <c r="F179" s="20">
        <f>F180</f>
        <v>0</v>
      </c>
      <c r="G179" s="19"/>
      <c r="H179" s="19"/>
      <c r="I179" s="19"/>
      <c r="J179" s="20">
        <f>J180</f>
        <v>500</v>
      </c>
      <c r="K179" s="19"/>
      <c r="L179" s="19"/>
      <c r="M179" s="19"/>
      <c r="N179" s="183"/>
      <c r="O179" s="183"/>
      <c r="R179" s="9"/>
      <c r="S179" s="47"/>
      <c r="T179" s="164"/>
    </row>
    <row r="180" spans="1:20" ht="15" hidden="1" x14ac:dyDescent="0.25">
      <c r="A180" s="24">
        <v>3722</v>
      </c>
      <c r="B180" s="25" t="s">
        <v>120</v>
      </c>
      <c r="C180" s="71">
        <f>J180+F180</f>
        <v>500</v>
      </c>
      <c r="D180" s="19"/>
      <c r="E180" s="19"/>
      <c r="F180" s="19">
        <v>0</v>
      </c>
      <c r="G180" s="19"/>
      <c r="H180" s="19"/>
      <c r="I180" s="19"/>
      <c r="J180" s="19">
        <v>500</v>
      </c>
      <c r="K180" s="19"/>
      <c r="L180" s="19"/>
      <c r="M180" s="19"/>
      <c r="N180" s="183"/>
      <c r="O180" s="183"/>
      <c r="R180" s="9"/>
      <c r="S180" s="164"/>
      <c r="T180" s="164"/>
    </row>
    <row r="181" spans="1:20" ht="15" x14ac:dyDescent="0.25">
      <c r="A181" s="27">
        <v>38</v>
      </c>
      <c r="B181" s="110" t="s">
        <v>178</v>
      </c>
      <c r="C181" s="71">
        <f>C182</f>
        <v>1139</v>
      </c>
      <c r="D181" s="19"/>
      <c r="E181" s="19"/>
      <c r="F181" s="19"/>
      <c r="G181" s="19"/>
      <c r="H181" s="19"/>
      <c r="I181" s="19"/>
      <c r="J181" s="20">
        <f>J182</f>
        <v>1139</v>
      </c>
      <c r="K181" s="19"/>
      <c r="L181" s="19"/>
      <c r="M181" s="19"/>
      <c r="N181" s="183"/>
      <c r="O181" s="183"/>
      <c r="R181" s="9"/>
      <c r="S181" s="164"/>
      <c r="T181" s="164"/>
    </row>
    <row r="182" spans="1:20" ht="15" hidden="1" x14ac:dyDescent="0.25">
      <c r="A182" s="24">
        <v>3812</v>
      </c>
      <c r="B182" s="25" t="s">
        <v>177</v>
      </c>
      <c r="C182" s="71">
        <f>J182</f>
        <v>1139</v>
      </c>
      <c r="D182" s="19"/>
      <c r="E182" s="19"/>
      <c r="F182" s="19"/>
      <c r="G182" s="19"/>
      <c r="H182" s="19"/>
      <c r="I182" s="19"/>
      <c r="J182" s="153">
        <v>1139</v>
      </c>
      <c r="K182" s="19"/>
      <c r="L182" s="19"/>
      <c r="M182" s="19"/>
      <c r="N182" s="183"/>
      <c r="O182" s="183"/>
      <c r="R182" s="9"/>
      <c r="S182" s="164"/>
      <c r="T182" s="164"/>
    </row>
    <row r="183" spans="1:20" ht="15" x14ac:dyDescent="0.25">
      <c r="A183" s="27">
        <v>41</v>
      </c>
      <c r="B183" s="110" t="s">
        <v>82</v>
      </c>
      <c r="C183" s="71">
        <f>D183+E183+F183+G183+H183+I183+J183+K183+L183</f>
        <v>0</v>
      </c>
      <c r="D183" s="20"/>
      <c r="E183" s="20"/>
      <c r="F183" s="20">
        <f>F184</f>
        <v>0</v>
      </c>
      <c r="G183" s="20"/>
      <c r="H183" s="20"/>
      <c r="I183" s="20"/>
      <c r="J183" s="20">
        <f>J184</f>
        <v>0</v>
      </c>
      <c r="K183" s="20"/>
      <c r="L183" s="20"/>
      <c r="M183" s="20"/>
      <c r="N183" s="183"/>
      <c r="O183" s="183"/>
      <c r="P183" s="168"/>
      <c r="Q183" s="168"/>
      <c r="R183" s="9"/>
      <c r="S183" s="164"/>
      <c r="T183" s="164"/>
    </row>
    <row r="184" spans="1:20" ht="15" hidden="1" x14ac:dyDescent="0.25">
      <c r="A184" s="24">
        <v>4123</v>
      </c>
      <c r="B184" s="25" t="s">
        <v>83</v>
      </c>
      <c r="C184" s="71">
        <f>D184+E184+F184+G184+H184+I184+J184+K184+L184+N184+O184</f>
        <v>0</v>
      </c>
      <c r="D184" s="19"/>
      <c r="E184" s="19"/>
      <c r="F184" s="19">
        <v>0</v>
      </c>
      <c r="G184" s="19"/>
      <c r="H184" s="19"/>
      <c r="I184" s="19"/>
      <c r="J184" s="19">
        <v>0</v>
      </c>
      <c r="K184" s="19"/>
      <c r="L184" s="19"/>
      <c r="M184" s="19"/>
      <c r="N184" s="153"/>
      <c r="O184" s="153"/>
      <c r="R184" s="9"/>
      <c r="S184" s="164"/>
      <c r="T184" s="164"/>
    </row>
    <row r="185" spans="1:20" ht="15" x14ac:dyDescent="0.25">
      <c r="A185" s="27">
        <v>42</v>
      </c>
      <c r="B185" s="110" t="s">
        <v>34</v>
      </c>
      <c r="C185" s="71">
        <f>D185+E185+F185+G185+H185+I185+J185+K185+L185+R185</f>
        <v>90</v>
      </c>
      <c r="D185" s="20"/>
      <c r="E185" s="20">
        <f>SUM(E186:E191)</f>
        <v>0</v>
      </c>
      <c r="F185" s="20">
        <f>SUM(F186:F191)</f>
        <v>0</v>
      </c>
      <c r="G185" s="20">
        <f t="shared" ref="G185:L185" si="8">SUM(G187:G191)</f>
        <v>0</v>
      </c>
      <c r="H185" s="20">
        <f t="shared" si="8"/>
        <v>0</v>
      </c>
      <c r="I185" s="20">
        <f t="shared" si="8"/>
        <v>0</v>
      </c>
      <c r="J185" s="20">
        <f>SUM(J187:J191)</f>
        <v>90</v>
      </c>
      <c r="K185" s="20">
        <f t="shared" si="8"/>
        <v>0</v>
      </c>
      <c r="L185" s="20">
        <f t="shared" si="8"/>
        <v>0</v>
      </c>
      <c r="M185" s="20"/>
      <c r="N185" s="183"/>
      <c r="O185" s="183"/>
      <c r="P185" s="168"/>
      <c r="Q185" s="168"/>
      <c r="R185" s="157">
        <f>R187</f>
        <v>0</v>
      </c>
      <c r="S185" s="164"/>
      <c r="T185" s="164"/>
    </row>
    <row r="186" spans="1:20" ht="15" hidden="1" x14ac:dyDescent="0.25">
      <c r="A186" s="24">
        <v>4214</v>
      </c>
      <c r="B186" s="25" t="s">
        <v>116</v>
      </c>
      <c r="C186" s="71">
        <f>SUM(D186:O186)</f>
        <v>0</v>
      </c>
      <c r="D186" s="20"/>
      <c r="E186" s="19">
        <v>0</v>
      </c>
      <c r="F186" s="19">
        <v>0</v>
      </c>
      <c r="G186" s="20"/>
      <c r="H186" s="20"/>
      <c r="I186" s="20"/>
      <c r="J186" s="20"/>
      <c r="K186" s="20"/>
      <c r="L186" s="20"/>
      <c r="M186" s="20"/>
      <c r="N186" s="183"/>
      <c r="O186" s="153"/>
      <c r="P186" s="168"/>
      <c r="Q186" s="168"/>
      <c r="R186" s="9"/>
      <c r="S186" s="164"/>
      <c r="T186" s="164"/>
    </row>
    <row r="187" spans="1:20" ht="15" hidden="1" x14ac:dyDescent="0.2">
      <c r="A187" s="24">
        <v>4221</v>
      </c>
      <c r="B187" s="26" t="s">
        <v>35</v>
      </c>
      <c r="C187" s="71">
        <f>D187+E187+F187+G187+H187+I187+J187+K187+L187+N187+O187+R187</f>
        <v>0</v>
      </c>
      <c r="D187" s="19"/>
      <c r="E187" s="19"/>
      <c r="F187" s="19">
        <v>0</v>
      </c>
      <c r="G187" s="19"/>
      <c r="H187" s="20"/>
      <c r="I187" s="19"/>
      <c r="J187" s="19"/>
      <c r="K187" s="19"/>
      <c r="L187" s="19">
        <v>0</v>
      </c>
      <c r="M187" s="19"/>
      <c r="N187" s="153"/>
      <c r="O187" s="153"/>
      <c r="R187" s="203">
        <v>0</v>
      </c>
      <c r="S187" s="47"/>
      <c r="T187" s="47"/>
    </row>
    <row r="188" spans="1:20" ht="15" hidden="1" x14ac:dyDescent="0.2">
      <c r="A188" s="24">
        <v>4222</v>
      </c>
      <c r="B188" s="26" t="s">
        <v>81</v>
      </c>
      <c r="C188" s="71">
        <f>D188+E188+F188+G188+H188+I188+J188+K188+L188+N188+O188</f>
        <v>0</v>
      </c>
      <c r="D188" s="19"/>
      <c r="E188" s="19">
        <v>0</v>
      </c>
      <c r="F188" s="19">
        <v>0</v>
      </c>
      <c r="G188" s="19"/>
      <c r="H188" s="20"/>
      <c r="I188" s="19"/>
      <c r="J188" s="19"/>
      <c r="K188" s="19"/>
      <c r="L188" s="19"/>
      <c r="M188" s="19"/>
      <c r="N188" s="153"/>
      <c r="O188" s="153"/>
      <c r="R188" s="10"/>
      <c r="S188" s="47"/>
      <c r="T188" s="47"/>
    </row>
    <row r="189" spans="1:20" ht="15" hidden="1" x14ac:dyDescent="0.2">
      <c r="A189" s="24">
        <v>4226</v>
      </c>
      <c r="B189" s="26" t="s">
        <v>45</v>
      </c>
      <c r="C189" s="71">
        <f>D189+E189+F189+G189+H189+I189+J189+K189+L189+N189+O189</f>
        <v>0</v>
      </c>
      <c r="D189" s="19"/>
      <c r="E189" s="19">
        <v>0</v>
      </c>
      <c r="F189" s="19">
        <v>0</v>
      </c>
      <c r="G189" s="19"/>
      <c r="H189" s="20"/>
      <c r="I189" s="19"/>
      <c r="J189" s="19"/>
      <c r="K189" s="19"/>
      <c r="L189" s="19"/>
      <c r="M189" s="19"/>
      <c r="N189" s="153"/>
      <c r="O189" s="153"/>
      <c r="R189" s="10"/>
      <c r="S189" s="47"/>
      <c r="T189" s="47"/>
    </row>
    <row r="190" spans="1:20" ht="15" hidden="1" x14ac:dyDescent="0.2">
      <c r="A190" s="24">
        <v>4227</v>
      </c>
      <c r="B190" s="26" t="s">
        <v>80</v>
      </c>
      <c r="C190" s="71">
        <f>D190+E190+F190+G190+H190+I190+J190+K190+L190+N190+O190</f>
        <v>0</v>
      </c>
      <c r="D190" s="19"/>
      <c r="E190" s="107">
        <v>0</v>
      </c>
      <c r="F190" s="107">
        <v>0</v>
      </c>
      <c r="G190" s="19"/>
      <c r="H190" s="183"/>
      <c r="I190" s="19"/>
      <c r="J190" s="19"/>
      <c r="K190" s="19"/>
      <c r="L190" s="19"/>
      <c r="M190" s="19"/>
      <c r="N190" s="153"/>
      <c r="O190" s="153"/>
      <c r="R190" s="10"/>
      <c r="S190" s="47"/>
      <c r="T190" s="47"/>
    </row>
    <row r="191" spans="1:20" ht="15" hidden="1" x14ac:dyDescent="0.2">
      <c r="A191" s="24">
        <v>4241</v>
      </c>
      <c r="B191" s="25" t="s">
        <v>43</v>
      </c>
      <c r="C191" s="71">
        <f>D191+E191+F191+G191+H191+I191+J191+K191+L191+N191+O191+M191</f>
        <v>90</v>
      </c>
      <c r="D191" s="19"/>
      <c r="E191" s="3"/>
      <c r="F191" s="3">
        <v>0</v>
      </c>
      <c r="G191" s="19"/>
      <c r="H191" s="183"/>
      <c r="I191" s="19"/>
      <c r="J191" s="19">
        <v>90</v>
      </c>
      <c r="K191" s="19"/>
      <c r="L191" s="19">
        <v>0</v>
      </c>
      <c r="M191" s="19">
        <v>0</v>
      </c>
      <c r="N191" s="153"/>
      <c r="O191" s="188"/>
      <c r="R191" s="10"/>
      <c r="S191" s="47"/>
      <c r="T191" s="47"/>
    </row>
    <row r="192" spans="1:20" ht="15" x14ac:dyDescent="0.2">
      <c r="A192" s="35"/>
      <c r="B192" s="118"/>
      <c r="C192" s="71"/>
      <c r="D192" s="107"/>
      <c r="E192" s="3"/>
      <c r="F192" s="3"/>
      <c r="G192" s="107"/>
      <c r="H192" s="34"/>
      <c r="I192" s="107"/>
      <c r="J192" s="107"/>
      <c r="K192" s="107"/>
      <c r="L192" s="107"/>
      <c r="M192" s="107"/>
      <c r="N192" s="162"/>
      <c r="O192" s="162"/>
      <c r="R192" s="10"/>
      <c r="S192" s="47"/>
      <c r="T192" s="47"/>
    </row>
    <row r="193" spans="1:21" ht="15" x14ac:dyDescent="0.25">
      <c r="A193" s="29"/>
      <c r="B193" s="30" t="s">
        <v>4</v>
      </c>
      <c r="C193" s="95">
        <f>C185+C183+C149+C144+C177+C179+C181</f>
        <v>89576.08</v>
      </c>
      <c r="D193" s="21">
        <f>D144+D149</f>
        <v>1545</v>
      </c>
      <c r="E193" s="21">
        <f>E144+E149+E185</f>
        <v>0</v>
      </c>
      <c r="F193" s="21">
        <f>F185+F183+F149+F144+F179+F177</f>
        <v>5550</v>
      </c>
      <c r="G193" s="21">
        <f>G144+G149</f>
        <v>0</v>
      </c>
      <c r="H193" s="21">
        <f>SUM(H185+H149+H144)</f>
        <v>2652</v>
      </c>
      <c r="I193" s="21">
        <f>SUM(I185+I149)</f>
        <v>0</v>
      </c>
      <c r="J193" s="21">
        <f>J144+J149+J185+J183+J179+J177+J181</f>
        <v>59389</v>
      </c>
      <c r="K193" s="21">
        <f>SUM(K185+K149+K144)</f>
        <v>19300</v>
      </c>
      <c r="L193" s="21">
        <f>SUM(L185+L149)</f>
        <v>400</v>
      </c>
      <c r="M193" s="21">
        <f>M144+M149</f>
        <v>0</v>
      </c>
      <c r="N193" s="154"/>
      <c r="O193" s="154"/>
      <c r="P193" s="52"/>
      <c r="Q193" s="52"/>
      <c r="R193" s="158">
        <f>R144+R149+R185</f>
        <v>740.08</v>
      </c>
      <c r="S193" s="193"/>
      <c r="T193" s="47"/>
    </row>
    <row r="194" spans="1:21" x14ac:dyDescent="0.2">
      <c r="A194" s="3"/>
      <c r="B194" s="3"/>
      <c r="C194" s="3"/>
      <c r="D194" s="3"/>
      <c r="E194" s="3"/>
      <c r="F194" s="3"/>
      <c r="G194" s="3"/>
      <c r="I194" s="3"/>
      <c r="K194" s="3"/>
      <c r="L194" s="3"/>
      <c r="M194" s="3"/>
      <c r="R194" s="10"/>
      <c r="S194" s="47"/>
      <c r="T194" s="47"/>
    </row>
    <row r="195" spans="1:21" x14ac:dyDescent="0.2">
      <c r="A195" s="14"/>
      <c r="B195" s="15"/>
      <c r="C195" s="3"/>
      <c r="D195" s="4"/>
      <c r="G195" s="73"/>
      <c r="K195" s="3"/>
      <c r="L195" s="3"/>
    </row>
    <row r="196" spans="1:21" x14ac:dyDescent="0.2">
      <c r="D196" s="4"/>
      <c r="G196" s="3"/>
      <c r="K196" s="3"/>
    </row>
    <row r="197" spans="1:21" x14ac:dyDescent="0.2">
      <c r="F197" s="195"/>
      <c r="G197" s="195"/>
      <c r="J197" s="196"/>
    </row>
    <row r="199" spans="1:21" x14ac:dyDescent="0.2">
      <c r="A199" s="14"/>
      <c r="B199" s="15"/>
      <c r="C199" s="3"/>
      <c r="D199" s="4"/>
      <c r="E199" s="3"/>
      <c r="F199" s="3"/>
      <c r="G199" s="3"/>
      <c r="H199" s="3"/>
      <c r="I199" s="3"/>
      <c r="J199" s="74"/>
      <c r="K199" s="3"/>
      <c r="L199" s="3"/>
      <c r="M199" s="3"/>
      <c r="N199" s="3"/>
      <c r="O199" s="3"/>
      <c r="P199" s="3"/>
      <c r="Q199" s="3"/>
      <c r="R199" s="3"/>
      <c r="S199" s="3"/>
    </row>
    <row r="200" spans="1:21" ht="15" x14ac:dyDescent="0.25">
      <c r="A200" s="97" t="s">
        <v>158</v>
      </c>
      <c r="B200" s="98"/>
      <c r="C200" s="98"/>
      <c r="D200" s="46"/>
      <c r="E200" s="3"/>
      <c r="F200" s="3"/>
      <c r="G200" s="3"/>
      <c r="H200" s="3"/>
      <c r="I200" s="3"/>
      <c r="J200" s="74"/>
      <c r="K200" s="3"/>
      <c r="L200" s="3"/>
      <c r="M200" s="3"/>
      <c r="N200" s="3"/>
      <c r="O200" s="3"/>
      <c r="P200" s="3"/>
      <c r="Q200" s="3"/>
      <c r="R200" s="3"/>
      <c r="S200" s="3"/>
    </row>
    <row r="201" spans="1:21" ht="15" x14ac:dyDescent="0.25">
      <c r="A201" s="97" t="s">
        <v>159</v>
      </c>
      <c r="B201" s="98"/>
      <c r="C201" s="98"/>
      <c r="D201" s="46"/>
      <c r="E201" s="119"/>
      <c r="F201" s="11"/>
      <c r="G201" s="11"/>
      <c r="H201" s="11"/>
      <c r="I201" s="11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21" x14ac:dyDescent="0.2">
      <c r="A202" s="14"/>
      <c r="B202" s="15"/>
      <c r="C202" s="3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47"/>
      <c r="U202" s="47"/>
    </row>
    <row r="203" spans="1:21" ht="75" x14ac:dyDescent="0.2">
      <c r="A203" s="31" t="s">
        <v>8</v>
      </c>
      <c r="B203" s="31" t="s">
        <v>3</v>
      </c>
      <c r="C203" s="18" t="s">
        <v>144</v>
      </c>
      <c r="D203" s="18" t="s">
        <v>59</v>
      </c>
      <c r="E203" s="18" t="s">
        <v>0</v>
      </c>
      <c r="F203" s="18" t="s">
        <v>57</v>
      </c>
      <c r="G203" s="18" t="s">
        <v>53</v>
      </c>
      <c r="H203" s="18" t="s">
        <v>52</v>
      </c>
      <c r="I203" s="18" t="s">
        <v>51</v>
      </c>
      <c r="J203" s="18" t="s">
        <v>149</v>
      </c>
      <c r="K203" s="18" t="s">
        <v>61</v>
      </c>
      <c r="L203" s="18" t="s">
        <v>50</v>
      </c>
      <c r="M203" s="18" t="s">
        <v>104</v>
      </c>
      <c r="N203" s="18" t="s">
        <v>54</v>
      </c>
      <c r="O203" s="22" t="s">
        <v>126</v>
      </c>
      <c r="P203" s="22"/>
      <c r="Q203" s="32"/>
      <c r="R203" s="18" t="s">
        <v>133</v>
      </c>
      <c r="S203" s="22" t="s">
        <v>146</v>
      </c>
      <c r="T203" s="47"/>
      <c r="U203" s="197"/>
    </row>
    <row r="204" spans="1:21" ht="15" x14ac:dyDescent="0.25">
      <c r="A204" s="27">
        <v>32</v>
      </c>
      <c r="B204" s="28" t="s">
        <v>58</v>
      </c>
      <c r="C204" s="34">
        <f>C205+C206+C207+C208</f>
        <v>3200</v>
      </c>
      <c r="D204" s="20">
        <f>D205+D206</f>
        <v>3200</v>
      </c>
      <c r="E204" s="20">
        <f>E206</f>
        <v>0</v>
      </c>
      <c r="F204" s="20">
        <f>F206</f>
        <v>0</v>
      </c>
      <c r="G204" s="20">
        <v>0</v>
      </c>
      <c r="H204" s="20">
        <v>0</v>
      </c>
      <c r="I204" s="20">
        <f>I206</f>
        <v>0</v>
      </c>
      <c r="J204" s="20">
        <f>J206</f>
        <v>0</v>
      </c>
      <c r="K204" s="20">
        <v>0</v>
      </c>
      <c r="L204" s="20">
        <v>0</v>
      </c>
      <c r="M204" s="20"/>
      <c r="N204" s="20">
        <v>0</v>
      </c>
      <c r="O204" s="131">
        <f>O207+O208</f>
        <v>0</v>
      </c>
      <c r="P204" s="131">
        <v>35000</v>
      </c>
      <c r="Q204" s="3"/>
      <c r="R204" s="13"/>
      <c r="S204" s="13"/>
      <c r="T204" s="164"/>
      <c r="U204" s="164"/>
    </row>
    <row r="205" spans="1:21" ht="15" hidden="1" x14ac:dyDescent="0.25">
      <c r="A205" s="24">
        <v>3222</v>
      </c>
      <c r="B205" s="26" t="s">
        <v>42</v>
      </c>
      <c r="C205" s="107">
        <f>D205</f>
        <v>3200</v>
      </c>
      <c r="D205" s="19">
        <v>3200</v>
      </c>
      <c r="E205" s="20"/>
      <c r="F205" s="20"/>
      <c r="G205" s="20"/>
      <c r="H205" s="20"/>
      <c r="I205" s="20"/>
      <c r="J205" s="19">
        <v>0</v>
      </c>
      <c r="K205" s="20"/>
      <c r="L205" s="20"/>
      <c r="M205" s="20"/>
      <c r="N205" s="20"/>
      <c r="O205" s="20"/>
      <c r="P205" s="20"/>
      <c r="Q205" s="3"/>
      <c r="R205" s="3"/>
      <c r="S205" s="3"/>
      <c r="T205" s="164"/>
      <c r="U205" s="164"/>
    </row>
    <row r="206" spans="1:21" ht="15" hidden="1" x14ac:dyDescent="0.25">
      <c r="A206" s="24">
        <v>3222</v>
      </c>
      <c r="B206" s="26" t="s">
        <v>117</v>
      </c>
      <c r="C206" s="107">
        <f>J206</f>
        <v>0</v>
      </c>
      <c r="D206" s="19"/>
      <c r="E206" s="19"/>
      <c r="F206" s="19">
        <v>0</v>
      </c>
      <c r="G206" s="19">
        <v>0</v>
      </c>
      <c r="H206" s="19">
        <v>0</v>
      </c>
      <c r="I206" s="19">
        <v>0</v>
      </c>
      <c r="J206" s="19"/>
      <c r="K206" s="19">
        <v>0</v>
      </c>
      <c r="L206" s="19">
        <v>0</v>
      </c>
      <c r="M206" s="19"/>
      <c r="N206" s="20"/>
      <c r="O206" s="20"/>
      <c r="P206" s="20"/>
      <c r="Q206" s="3"/>
      <c r="R206" s="3"/>
      <c r="S206" s="3"/>
      <c r="T206" s="164"/>
      <c r="U206" s="164"/>
    </row>
    <row r="207" spans="1:21" ht="15" hidden="1" x14ac:dyDescent="0.25">
      <c r="A207" s="35">
        <v>3222</v>
      </c>
      <c r="B207" s="75" t="s">
        <v>127</v>
      </c>
      <c r="C207" s="107">
        <f>O207</f>
        <v>0</v>
      </c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34"/>
      <c r="O207" s="107"/>
      <c r="P207" s="34"/>
      <c r="Q207" s="3"/>
      <c r="R207" s="3"/>
      <c r="S207" s="3"/>
      <c r="T207" s="164"/>
      <c r="U207" s="164"/>
    </row>
    <row r="208" spans="1:21" ht="15" hidden="1" x14ac:dyDescent="0.25">
      <c r="A208" s="35">
        <v>3721</v>
      </c>
      <c r="B208" s="75" t="s">
        <v>128</v>
      </c>
      <c r="C208" s="107">
        <f>O208</f>
        <v>0</v>
      </c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34"/>
      <c r="O208" s="107"/>
      <c r="P208" s="34"/>
      <c r="Q208" s="3"/>
      <c r="R208" s="3"/>
      <c r="S208" s="3"/>
      <c r="T208" s="164"/>
      <c r="U208" s="164"/>
    </row>
    <row r="209" spans="1:21" ht="15" x14ac:dyDescent="0.25">
      <c r="A209" s="29"/>
      <c r="B209" s="30" t="s">
        <v>4</v>
      </c>
      <c r="C209" s="21">
        <f>C204</f>
        <v>3200</v>
      </c>
      <c r="D209" s="21">
        <f>D204</f>
        <v>3200</v>
      </c>
      <c r="E209" s="21">
        <f t="shared" ref="E209:K209" si="9">E204</f>
        <v>0</v>
      </c>
      <c r="F209" s="21">
        <f t="shared" si="9"/>
        <v>0</v>
      </c>
      <c r="G209" s="21">
        <f t="shared" si="9"/>
        <v>0</v>
      </c>
      <c r="H209" s="21">
        <f t="shared" si="9"/>
        <v>0</v>
      </c>
      <c r="I209" s="21">
        <f t="shared" si="9"/>
        <v>0</v>
      </c>
      <c r="J209" s="21">
        <f>J204</f>
        <v>0</v>
      </c>
      <c r="K209" s="21">
        <f t="shared" si="9"/>
        <v>0</v>
      </c>
      <c r="L209" s="21">
        <f>L204</f>
        <v>0</v>
      </c>
      <c r="M209" s="21"/>
      <c r="N209" s="21">
        <v>0</v>
      </c>
      <c r="O209" s="21">
        <f>O204</f>
        <v>0</v>
      </c>
      <c r="P209" s="132" t="e">
        <f>P169+P201+#REF!+P204</f>
        <v>#REF!</v>
      </c>
      <c r="Q209" s="59"/>
      <c r="R209" s="60"/>
      <c r="S209" s="60"/>
      <c r="T209" s="164"/>
      <c r="U209" s="164"/>
    </row>
    <row r="210" spans="1:21" ht="15" x14ac:dyDescent="0.2">
      <c r="A210" s="35"/>
      <c r="B210" s="76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99"/>
      <c r="R210" s="99"/>
      <c r="S210" s="99"/>
      <c r="T210" s="47"/>
      <c r="U210" s="47"/>
    </row>
    <row r="211" spans="1:21" ht="15" x14ac:dyDescent="0.2">
      <c r="A211" s="35"/>
      <c r="B211" s="76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"/>
      <c r="R211" s="3"/>
      <c r="S211" s="3"/>
      <c r="T211" s="47"/>
      <c r="U211" s="47"/>
    </row>
    <row r="212" spans="1:21" ht="15" x14ac:dyDescent="0.2">
      <c r="A212" s="192"/>
      <c r="B212" s="198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T212" s="47"/>
      <c r="U212" s="47"/>
    </row>
    <row r="213" spans="1:21" ht="15" x14ac:dyDescent="0.25">
      <c r="A213" s="97"/>
      <c r="B213" s="98"/>
      <c r="C213" s="98"/>
      <c r="D213" s="46"/>
      <c r="E213" s="3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T213" s="47"/>
      <c r="U213" s="47"/>
    </row>
    <row r="214" spans="1:21" ht="15" x14ac:dyDescent="0.25">
      <c r="A214" s="97" t="s">
        <v>166</v>
      </c>
      <c r="B214" s="98"/>
      <c r="C214" s="98"/>
      <c r="D214" s="46"/>
      <c r="E214" s="119"/>
      <c r="F214" s="176"/>
      <c r="G214" s="176"/>
      <c r="H214" s="176"/>
      <c r="I214" s="176"/>
      <c r="T214" s="47"/>
      <c r="U214" s="47"/>
    </row>
    <row r="215" spans="1:21" ht="15" x14ac:dyDescent="0.25">
      <c r="A215" s="12"/>
      <c r="B215" s="12"/>
      <c r="C215" s="12"/>
      <c r="D215" s="111"/>
      <c r="E215" s="111"/>
      <c r="F215" s="104"/>
      <c r="G215" s="10"/>
      <c r="H215" s="104"/>
      <c r="I215" s="111"/>
      <c r="J215" s="111"/>
      <c r="K215" s="111"/>
      <c r="L215" s="111"/>
      <c r="M215" s="111"/>
      <c r="N215" s="111"/>
      <c r="O215" s="104"/>
      <c r="P215" s="10"/>
      <c r="Q215" s="10"/>
      <c r="R215" s="10"/>
      <c r="S215" s="10"/>
      <c r="T215" s="47"/>
      <c r="U215" s="47"/>
    </row>
    <row r="216" spans="1:21" ht="15" x14ac:dyDescent="0.25">
      <c r="A216" s="12"/>
      <c r="B216" s="12"/>
      <c r="C216" s="12"/>
      <c r="D216" s="12"/>
      <c r="E216" s="12"/>
      <c r="F216" s="120"/>
      <c r="G216" s="120"/>
      <c r="H216" s="121"/>
      <c r="I216" s="12"/>
      <c r="J216" s="12"/>
      <c r="K216" s="12"/>
      <c r="L216" s="12"/>
      <c r="M216" s="12"/>
      <c r="N216" s="72"/>
      <c r="O216" s="122"/>
      <c r="P216" s="32"/>
      <c r="Q216" s="32"/>
      <c r="R216" s="32"/>
      <c r="S216" s="32"/>
      <c r="T216" s="52"/>
      <c r="U216" s="47"/>
    </row>
    <row r="217" spans="1:21" ht="60" x14ac:dyDescent="0.2">
      <c r="A217" s="31" t="s">
        <v>8</v>
      </c>
      <c r="B217" s="31" t="s">
        <v>3</v>
      </c>
      <c r="C217" s="18" t="s">
        <v>144</v>
      </c>
      <c r="D217" s="18" t="s">
        <v>113</v>
      </c>
      <c r="E217" s="18" t="s">
        <v>0</v>
      </c>
      <c r="F217" s="18" t="s">
        <v>57</v>
      </c>
      <c r="G217" s="18" t="s">
        <v>53</v>
      </c>
      <c r="H217" s="18" t="s">
        <v>52</v>
      </c>
      <c r="I217" s="18" t="s">
        <v>51</v>
      </c>
      <c r="J217" s="18" t="s">
        <v>46</v>
      </c>
      <c r="K217" s="18" t="s">
        <v>61</v>
      </c>
      <c r="L217" s="18" t="s">
        <v>106</v>
      </c>
      <c r="M217" s="18" t="s">
        <v>140</v>
      </c>
      <c r="N217" s="18" t="s">
        <v>54</v>
      </c>
      <c r="O217" s="22" t="s">
        <v>60</v>
      </c>
      <c r="P217" s="32"/>
      <c r="Q217" s="32"/>
      <c r="R217" s="18" t="s">
        <v>79</v>
      </c>
      <c r="S217" s="57" t="s">
        <v>132</v>
      </c>
      <c r="T217" s="57" t="s">
        <v>145</v>
      </c>
      <c r="U217" s="47"/>
    </row>
    <row r="218" spans="1:21" ht="15" x14ac:dyDescent="0.25">
      <c r="A218" s="53">
        <v>31</v>
      </c>
      <c r="B218" s="53" t="s">
        <v>36</v>
      </c>
      <c r="C218" s="71">
        <f>SUM(C219:C222)</f>
        <v>23100</v>
      </c>
      <c r="D218" s="71">
        <f>SUM(D219:D222)</f>
        <v>0</v>
      </c>
      <c r="E218" s="71">
        <f>SUM(E219:E222)</f>
        <v>0</v>
      </c>
      <c r="F218" s="71">
        <f>SUM(F219:F222)</f>
        <v>0</v>
      </c>
      <c r="G218" s="71">
        <f>G219+G220+G221+G222</f>
        <v>0</v>
      </c>
      <c r="H218" s="71">
        <f>H219+H220+H221+H222</f>
        <v>0</v>
      </c>
      <c r="I218" s="71">
        <f t="shared" ref="I218:O218" si="10">SUM(I219:I222)</f>
        <v>0</v>
      </c>
      <c r="J218" s="71"/>
      <c r="K218" s="71">
        <f t="shared" si="10"/>
        <v>0</v>
      </c>
      <c r="L218" s="71">
        <f t="shared" si="10"/>
        <v>0</v>
      </c>
      <c r="M218" s="71">
        <f>SUM(M219:M222)</f>
        <v>23100</v>
      </c>
      <c r="N218" s="71">
        <f t="shared" si="10"/>
        <v>0</v>
      </c>
      <c r="O218" s="133">
        <f t="shared" si="10"/>
        <v>0</v>
      </c>
      <c r="P218" s="13"/>
      <c r="Q218" s="13"/>
      <c r="R218" s="13"/>
      <c r="S218" s="13"/>
      <c r="T218" s="164"/>
      <c r="U218" s="47"/>
    </row>
    <row r="219" spans="1:21" ht="15" hidden="1" x14ac:dyDescent="0.25">
      <c r="A219" s="24">
        <v>3111</v>
      </c>
      <c r="B219" s="25" t="s">
        <v>37</v>
      </c>
      <c r="C219" s="71">
        <f>D219+M219</f>
        <v>18000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19">
        <v>18000</v>
      </c>
      <c r="N219" s="19"/>
      <c r="O219" s="19">
        <v>0</v>
      </c>
      <c r="P219" s="3"/>
      <c r="Q219" s="3"/>
      <c r="R219" s="3"/>
      <c r="S219" s="3"/>
      <c r="T219" s="164"/>
      <c r="U219" s="47"/>
    </row>
    <row r="220" spans="1:21" ht="15" hidden="1" x14ac:dyDescent="0.25">
      <c r="A220" s="24">
        <v>3121</v>
      </c>
      <c r="B220" s="26" t="s">
        <v>38</v>
      </c>
      <c r="C220" s="71">
        <f>D220+M220</f>
        <v>2100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>
        <v>2100</v>
      </c>
      <c r="N220" s="19"/>
      <c r="O220" s="19">
        <v>0</v>
      </c>
      <c r="P220" s="3"/>
      <c r="Q220" s="3"/>
      <c r="R220" s="3"/>
      <c r="S220" s="3"/>
      <c r="T220" s="164"/>
      <c r="U220" s="47"/>
    </row>
    <row r="221" spans="1:21" ht="15" hidden="1" x14ac:dyDescent="0.25">
      <c r="A221" s="24">
        <v>3132</v>
      </c>
      <c r="B221" s="25" t="s">
        <v>39</v>
      </c>
      <c r="C221" s="71">
        <f>D221+M221</f>
        <v>3000</v>
      </c>
      <c r="D221" s="19"/>
      <c r="E221" s="19"/>
      <c r="F221" s="19"/>
      <c r="G221" s="19"/>
      <c r="H221" s="19"/>
      <c r="I221" s="19"/>
      <c r="J221" s="19"/>
      <c r="K221" s="19"/>
      <c r="L221" s="19"/>
      <c r="M221" s="19">
        <v>3000</v>
      </c>
      <c r="N221" s="19"/>
      <c r="O221" s="19">
        <v>0</v>
      </c>
      <c r="P221" s="3"/>
      <c r="Q221" s="3"/>
      <c r="R221" s="3"/>
      <c r="S221" s="3"/>
      <c r="T221" s="164"/>
      <c r="U221" s="47"/>
    </row>
    <row r="222" spans="1:21" ht="15" hidden="1" x14ac:dyDescent="0.25">
      <c r="A222" s="24">
        <v>3133</v>
      </c>
      <c r="B222" s="26" t="s">
        <v>40</v>
      </c>
      <c r="C222" s="71">
        <f>D222+M222</f>
        <v>0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>
        <v>0</v>
      </c>
      <c r="N222" s="19"/>
      <c r="O222" s="19">
        <v>0</v>
      </c>
      <c r="P222" s="3"/>
      <c r="Q222" s="3"/>
      <c r="R222" s="3"/>
      <c r="S222" s="3"/>
      <c r="T222" s="164"/>
      <c r="U222" s="47"/>
    </row>
    <row r="223" spans="1:21" ht="15" x14ac:dyDescent="0.25">
      <c r="A223" s="27">
        <v>32</v>
      </c>
      <c r="B223" s="28" t="s">
        <v>11</v>
      </c>
      <c r="C223" s="71">
        <f>SUM(C224:C242)</f>
        <v>1715</v>
      </c>
      <c r="D223" s="20"/>
      <c r="E223" s="20"/>
      <c r="F223" s="20"/>
      <c r="G223" s="20"/>
      <c r="H223" s="20"/>
      <c r="I223" s="20"/>
      <c r="J223" s="20"/>
      <c r="K223" s="20"/>
      <c r="L223" s="20"/>
      <c r="M223" s="20">
        <f>M225+M238+M239+M224</f>
        <v>1715</v>
      </c>
      <c r="N223" s="20"/>
      <c r="O223" s="20"/>
      <c r="P223" s="13"/>
      <c r="Q223" s="13"/>
      <c r="R223" s="13"/>
      <c r="S223" s="13"/>
      <c r="T223" s="164"/>
      <c r="U223" s="47"/>
    </row>
    <row r="224" spans="1:21" ht="15" hidden="1" x14ac:dyDescent="0.25">
      <c r="A224" s="24">
        <v>3211</v>
      </c>
      <c r="B224" s="25" t="s">
        <v>12</v>
      </c>
      <c r="C224" s="71">
        <f>D224+M224</f>
        <v>215</v>
      </c>
      <c r="D224" s="19"/>
      <c r="E224" s="19"/>
      <c r="F224" s="19"/>
      <c r="G224" s="19"/>
      <c r="H224" s="19"/>
      <c r="I224" s="19"/>
      <c r="J224" s="19"/>
      <c r="K224" s="19"/>
      <c r="L224" s="19"/>
      <c r="M224" s="19">
        <v>215</v>
      </c>
      <c r="N224" s="19"/>
      <c r="O224" s="19">
        <v>0</v>
      </c>
      <c r="P224" s="3"/>
      <c r="Q224" s="3"/>
      <c r="R224" s="13"/>
      <c r="S224" s="13"/>
      <c r="T224" s="164"/>
      <c r="U224" s="47"/>
    </row>
    <row r="225" spans="1:21" ht="15" hidden="1" x14ac:dyDescent="0.25">
      <c r="A225" s="24">
        <v>3212</v>
      </c>
      <c r="B225" s="25" t="s">
        <v>13</v>
      </c>
      <c r="C225" s="71">
        <f>D225+M225</f>
        <v>1500</v>
      </c>
      <c r="D225" s="19"/>
      <c r="E225" s="19"/>
      <c r="F225" s="19"/>
      <c r="G225" s="19"/>
      <c r="H225" s="19"/>
      <c r="I225" s="19"/>
      <c r="J225" s="19"/>
      <c r="K225" s="19"/>
      <c r="L225" s="19"/>
      <c r="M225" s="19">
        <v>1500</v>
      </c>
      <c r="N225" s="19"/>
      <c r="O225" s="19">
        <v>0</v>
      </c>
      <c r="P225" s="3"/>
      <c r="Q225" s="3"/>
      <c r="R225" s="3"/>
      <c r="S225" s="3"/>
      <c r="T225" s="164"/>
      <c r="U225" s="47"/>
    </row>
    <row r="226" spans="1:21" ht="15" hidden="1" x14ac:dyDescent="0.25">
      <c r="A226" s="24">
        <v>3213</v>
      </c>
      <c r="B226" s="25" t="s">
        <v>14</v>
      </c>
      <c r="C226" s="71">
        <f>D226+E226+F226+G226+H226+I226+J226+K226+L226+N226+O226</f>
        <v>0</v>
      </c>
      <c r="D226" s="19"/>
      <c r="E226" s="19"/>
      <c r="F226" s="19"/>
      <c r="G226" s="19"/>
      <c r="H226" s="20"/>
      <c r="I226" s="19"/>
      <c r="J226" s="19"/>
      <c r="K226" s="19"/>
      <c r="L226" s="19"/>
      <c r="M226" s="19"/>
      <c r="N226" s="19"/>
      <c r="O226" s="19"/>
      <c r="P226" s="3"/>
      <c r="Q226" s="3"/>
      <c r="R226" s="3"/>
      <c r="S226" s="3"/>
      <c r="T226" s="164"/>
      <c r="U226" s="47"/>
    </row>
    <row r="227" spans="1:21" ht="15" hidden="1" x14ac:dyDescent="0.25">
      <c r="A227" s="24">
        <v>3221</v>
      </c>
      <c r="B227" s="25" t="s">
        <v>15</v>
      </c>
      <c r="C227" s="71">
        <f>D227+E227+F227+G227+H227+I227+J227+K227+L227+N227+O227</f>
        <v>0</v>
      </c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3"/>
      <c r="Q227" s="3"/>
      <c r="R227" s="3"/>
      <c r="S227" s="3"/>
      <c r="T227" s="164"/>
      <c r="U227" s="47"/>
    </row>
    <row r="228" spans="1:21" s="48" customFormat="1" ht="15" hidden="1" x14ac:dyDescent="0.2">
      <c r="A228" s="24">
        <v>3222</v>
      </c>
      <c r="B228" s="25" t="s">
        <v>42</v>
      </c>
      <c r="C228" s="71">
        <f>F228+H228+I228+K228+M228</f>
        <v>0</v>
      </c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3"/>
      <c r="Q228" s="3"/>
      <c r="R228" s="3"/>
      <c r="S228" s="3"/>
      <c r="T228" s="199"/>
      <c r="U228" s="200"/>
    </row>
    <row r="229" spans="1:21" s="48" customFormat="1" ht="15" hidden="1" x14ac:dyDescent="0.2">
      <c r="A229" s="24">
        <v>3223</v>
      </c>
      <c r="B229" s="25" t="s">
        <v>16</v>
      </c>
      <c r="C229" s="71">
        <f t="shared" ref="C229:C242" si="11">D229+E229+F229+G229+H229+I229+J229+K229+L229+N229+O229</f>
        <v>0</v>
      </c>
      <c r="D229" s="19"/>
      <c r="E229" s="19"/>
      <c r="F229" s="19"/>
      <c r="G229" s="19"/>
      <c r="H229" s="20"/>
      <c r="I229" s="19"/>
      <c r="J229" s="19"/>
      <c r="K229" s="19"/>
      <c r="L229" s="19"/>
      <c r="M229" s="19"/>
      <c r="N229" s="19"/>
      <c r="O229" s="19"/>
      <c r="P229" s="3"/>
      <c r="Q229" s="3"/>
      <c r="R229" s="3"/>
      <c r="S229" s="3"/>
      <c r="T229" s="199"/>
      <c r="U229" s="200"/>
    </row>
    <row r="230" spans="1:21" s="48" customFormat="1" ht="15" hidden="1" x14ac:dyDescent="0.2">
      <c r="A230" s="24">
        <v>3224</v>
      </c>
      <c r="B230" s="25" t="s">
        <v>17</v>
      </c>
      <c r="C230" s="71">
        <f t="shared" si="11"/>
        <v>0</v>
      </c>
      <c r="D230" s="19"/>
      <c r="E230" s="19"/>
      <c r="F230" s="19"/>
      <c r="G230" s="19"/>
      <c r="H230" s="20"/>
      <c r="I230" s="19"/>
      <c r="J230" s="19"/>
      <c r="K230" s="19"/>
      <c r="L230" s="19"/>
      <c r="M230" s="19"/>
      <c r="N230" s="19"/>
      <c r="O230" s="19"/>
      <c r="P230" s="3"/>
      <c r="Q230" s="3"/>
      <c r="R230" s="3"/>
      <c r="S230" s="3"/>
      <c r="T230" s="199"/>
      <c r="U230" s="200"/>
    </row>
    <row r="231" spans="1:21" s="48" customFormat="1" ht="15" hidden="1" x14ac:dyDescent="0.2">
      <c r="A231" s="24">
        <v>3225</v>
      </c>
      <c r="B231" s="25" t="s">
        <v>18</v>
      </c>
      <c r="C231" s="71">
        <f t="shared" si="11"/>
        <v>0</v>
      </c>
      <c r="D231" s="19"/>
      <c r="E231" s="19"/>
      <c r="F231" s="19"/>
      <c r="G231" s="19"/>
      <c r="H231" s="20"/>
      <c r="I231" s="19"/>
      <c r="J231" s="19"/>
      <c r="K231" s="19"/>
      <c r="L231" s="19"/>
      <c r="M231" s="19"/>
      <c r="N231" s="19"/>
      <c r="O231" s="19">
        <v>0</v>
      </c>
      <c r="P231" s="3"/>
      <c r="Q231" s="3"/>
      <c r="R231" s="3"/>
      <c r="S231" s="3"/>
      <c r="T231" s="199"/>
      <c r="U231" s="200"/>
    </row>
    <row r="232" spans="1:21" s="48" customFormat="1" ht="15" hidden="1" x14ac:dyDescent="0.2">
      <c r="A232" s="24">
        <v>3227</v>
      </c>
      <c r="B232" s="25" t="s">
        <v>19</v>
      </c>
      <c r="C232" s="71">
        <f t="shared" si="11"/>
        <v>0</v>
      </c>
      <c r="D232" s="19"/>
      <c r="E232" s="19"/>
      <c r="F232" s="19"/>
      <c r="G232" s="19"/>
      <c r="H232" s="20"/>
      <c r="I232" s="19"/>
      <c r="J232" s="19"/>
      <c r="K232" s="19"/>
      <c r="L232" s="19"/>
      <c r="M232" s="19"/>
      <c r="N232" s="19"/>
      <c r="O232" s="19"/>
      <c r="P232" s="3"/>
      <c r="Q232" s="3"/>
      <c r="R232" s="3"/>
      <c r="S232" s="3"/>
      <c r="T232" s="199"/>
      <c r="U232" s="200"/>
    </row>
    <row r="233" spans="1:21" ht="15" hidden="1" x14ac:dyDescent="0.25">
      <c r="A233" s="24">
        <v>3231</v>
      </c>
      <c r="B233" s="25" t="s">
        <v>20</v>
      </c>
      <c r="C233" s="71">
        <f t="shared" si="11"/>
        <v>0</v>
      </c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3"/>
      <c r="Q233" s="3"/>
      <c r="R233" s="3"/>
      <c r="S233" s="3"/>
      <c r="T233" s="164"/>
      <c r="U233" s="47"/>
    </row>
    <row r="234" spans="1:21" ht="15" hidden="1" x14ac:dyDescent="0.25">
      <c r="A234" s="24">
        <v>3232</v>
      </c>
      <c r="B234" s="25" t="s">
        <v>21</v>
      </c>
      <c r="C234" s="71">
        <f t="shared" si="11"/>
        <v>0</v>
      </c>
      <c r="D234" s="19"/>
      <c r="E234" s="19"/>
      <c r="F234" s="19"/>
      <c r="G234" s="19"/>
      <c r="H234" s="20"/>
      <c r="I234" s="19"/>
      <c r="J234" s="19"/>
      <c r="K234" s="19"/>
      <c r="L234" s="19"/>
      <c r="M234" s="19"/>
      <c r="N234" s="19"/>
      <c r="O234" s="19">
        <v>0</v>
      </c>
      <c r="P234" s="3"/>
      <c r="Q234" s="3"/>
      <c r="R234" s="3"/>
      <c r="S234" s="3"/>
      <c r="T234" s="164"/>
      <c r="U234" s="47"/>
    </row>
    <row r="235" spans="1:21" ht="15" hidden="1" x14ac:dyDescent="0.25">
      <c r="A235" s="24">
        <v>3233</v>
      </c>
      <c r="B235" s="25" t="s">
        <v>22</v>
      </c>
      <c r="C235" s="71">
        <f t="shared" si="11"/>
        <v>0</v>
      </c>
      <c r="D235" s="19"/>
      <c r="E235" s="19"/>
      <c r="F235" s="19"/>
      <c r="G235" s="19"/>
      <c r="H235" s="20"/>
      <c r="I235" s="19"/>
      <c r="J235" s="19"/>
      <c r="K235" s="19"/>
      <c r="L235" s="19"/>
      <c r="M235" s="19"/>
      <c r="N235" s="19"/>
      <c r="O235" s="19"/>
      <c r="P235" s="3"/>
      <c r="Q235" s="3"/>
      <c r="R235" s="3"/>
      <c r="S235" s="3"/>
      <c r="T235" s="164"/>
      <c r="U235" s="47"/>
    </row>
    <row r="236" spans="1:21" ht="15" hidden="1" x14ac:dyDescent="0.25">
      <c r="A236" s="24">
        <v>3234</v>
      </c>
      <c r="B236" s="25" t="s">
        <v>23</v>
      </c>
      <c r="C236" s="71">
        <f t="shared" si="11"/>
        <v>0</v>
      </c>
      <c r="D236" s="19"/>
      <c r="E236" s="19"/>
      <c r="F236" s="19"/>
      <c r="G236" s="19"/>
      <c r="H236" s="20"/>
      <c r="I236" s="19"/>
      <c r="J236" s="19"/>
      <c r="K236" s="19"/>
      <c r="L236" s="19"/>
      <c r="M236" s="19"/>
      <c r="N236" s="19"/>
      <c r="O236" s="19"/>
      <c r="P236" s="3"/>
      <c r="Q236" s="3"/>
      <c r="R236" s="3"/>
      <c r="S236" s="3"/>
      <c r="T236" s="164"/>
      <c r="U236" s="47"/>
    </row>
    <row r="237" spans="1:21" ht="15" hidden="1" x14ac:dyDescent="0.25">
      <c r="A237" s="24">
        <v>3235</v>
      </c>
      <c r="B237" s="25" t="s">
        <v>24</v>
      </c>
      <c r="C237" s="71">
        <f t="shared" si="11"/>
        <v>0</v>
      </c>
      <c r="D237" s="19"/>
      <c r="E237" s="19"/>
      <c r="F237" s="19"/>
      <c r="G237" s="19"/>
      <c r="H237" s="20"/>
      <c r="I237" s="19"/>
      <c r="J237" s="19"/>
      <c r="K237" s="19"/>
      <c r="L237" s="19"/>
      <c r="M237" s="19"/>
      <c r="N237" s="19"/>
      <c r="O237" s="19"/>
      <c r="P237" s="3"/>
      <c r="Q237" s="3"/>
      <c r="R237" s="3"/>
      <c r="S237" s="3"/>
      <c r="T237" s="164"/>
      <c r="U237" s="47"/>
    </row>
    <row r="238" spans="1:21" ht="15" hidden="1" x14ac:dyDescent="0.25">
      <c r="A238" s="24">
        <v>3236</v>
      </c>
      <c r="B238" s="25" t="s">
        <v>25</v>
      </c>
      <c r="C238" s="71">
        <v>0</v>
      </c>
      <c r="D238" s="19"/>
      <c r="E238" s="19"/>
      <c r="F238" s="19"/>
      <c r="G238" s="19"/>
      <c r="H238" s="20"/>
      <c r="I238" s="19"/>
      <c r="J238" s="19"/>
      <c r="K238" s="19"/>
      <c r="L238" s="19"/>
      <c r="M238" s="19">
        <v>0</v>
      </c>
      <c r="N238" s="19"/>
      <c r="O238" s="19"/>
      <c r="P238" s="3"/>
      <c r="Q238" s="3"/>
      <c r="R238" s="3"/>
      <c r="S238" s="3"/>
      <c r="T238" s="164"/>
      <c r="U238" s="47"/>
    </row>
    <row r="239" spans="1:21" ht="15" hidden="1" x14ac:dyDescent="0.25">
      <c r="A239" s="24">
        <v>3237</v>
      </c>
      <c r="B239" s="25" t="s">
        <v>26</v>
      </c>
      <c r="C239" s="71">
        <f>D239+M239</f>
        <v>0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>
        <v>0</v>
      </c>
      <c r="N239" s="19"/>
      <c r="O239" s="19"/>
      <c r="P239" s="3"/>
      <c r="Q239" s="3"/>
      <c r="R239" s="3"/>
      <c r="S239" s="3"/>
      <c r="T239" s="164"/>
      <c r="U239" s="47"/>
    </row>
    <row r="240" spans="1:21" ht="15" hidden="1" x14ac:dyDescent="0.25">
      <c r="A240" s="24">
        <v>3238</v>
      </c>
      <c r="B240" s="25" t="s">
        <v>27</v>
      </c>
      <c r="C240" s="71">
        <f t="shared" si="11"/>
        <v>0</v>
      </c>
      <c r="D240" s="19"/>
      <c r="E240" s="19"/>
      <c r="F240" s="19"/>
      <c r="G240" s="19"/>
      <c r="H240" s="20"/>
      <c r="I240" s="19"/>
      <c r="J240" s="19"/>
      <c r="K240" s="19"/>
      <c r="L240" s="19"/>
      <c r="M240" s="19"/>
      <c r="N240" s="19"/>
      <c r="O240" s="19"/>
      <c r="P240" s="3"/>
      <c r="Q240" s="3"/>
      <c r="R240" s="3"/>
      <c r="S240" s="3"/>
      <c r="T240" s="164"/>
      <c r="U240" s="47"/>
    </row>
    <row r="241" spans="1:21" ht="15" hidden="1" x14ac:dyDescent="0.25">
      <c r="A241" s="24">
        <v>3239</v>
      </c>
      <c r="B241" s="25" t="s">
        <v>28</v>
      </c>
      <c r="C241" s="71">
        <f t="shared" si="11"/>
        <v>0</v>
      </c>
      <c r="D241" s="19"/>
      <c r="E241" s="19"/>
      <c r="F241" s="19"/>
      <c r="G241" s="19"/>
      <c r="H241" s="20"/>
      <c r="I241" s="19"/>
      <c r="J241" s="19"/>
      <c r="K241" s="19"/>
      <c r="L241" s="19"/>
      <c r="M241" s="19">
        <v>0</v>
      </c>
      <c r="N241" s="19"/>
      <c r="O241" s="19">
        <v>0</v>
      </c>
      <c r="P241" s="3"/>
      <c r="Q241" s="3"/>
      <c r="R241" s="3"/>
      <c r="S241" s="3"/>
      <c r="T241" s="164"/>
      <c r="U241" s="47"/>
    </row>
    <row r="242" spans="1:21" ht="16.5" hidden="1" customHeight="1" x14ac:dyDescent="0.25">
      <c r="A242" s="24">
        <v>3241</v>
      </c>
      <c r="B242" s="25" t="s">
        <v>49</v>
      </c>
      <c r="C242" s="71">
        <f t="shared" si="11"/>
        <v>0</v>
      </c>
      <c r="D242" s="19">
        <v>0</v>
      </c>
      <c r="E242" s="19"/>
      <c r="F242" s="19"/>
      <c r="G242" s="19"/>
      <c r="H242" s="20"/>
      <c r="I242" s="19"/>
      <c r="J242" s="19"/>
      <c r="K242" s="19"/>
      <c r="L242" s="19"/>
      <c r="M242" s="19"/>
      <c r="N242" s="19"/>
      <c r="O242" s="19"/>
      <c r="P242" s="3"/>
      <c r="Q242" s="3"/>
      <c r="R242" s="3"/>
      <c r="S242" s="3"/>
      <c r="T242" s="164"/>
      <c r="U242" s="47"/>
    </row>
    <row r="243" spans="1:21" ht="15" x14ac:dyDescent="0.25">
      <c r="A243" s="29"/>
      <c r="B243" s="30" t="s">
        <v>4</v>
      </c>
      <c r="C243" s="21">
        <f>C218+C223</f>
        <v>24815</v>
      </c>
      <c r="D243" s="21">
        <f>D218+D223</f>
        <v>0</v>
      </c>
      <c r="E243" s="21">
        <f t="shared" ref="E243:K243" si="12">E240</f>
        <v>0</v>
      </c>
      <c r="F243" s="21">
        <v>0</v>
      </c>
      <c r="G243" s="21">
        <f t="shared" si="12"/>
        <v>0</v>
      </c>
      <c r="H243" s="21">
        <f t="shared" si="12"/>
        <v>0</v>
      </c>
      <c r="I243" s="21">
        <f t="shared" si="12"/>
        <v>0</v>
      </c>
      <c r="J243" s="21">
        <f>J218+J223</f>
        <v>0</v>
      </c>
      <c r="K243" s="21">
        <f t="shared" si="12"/>
        <v>0</v>
      </c>
      <c r="L243" s="21">
        <f>L240</f>
        <v>0</v>
      </c>
      <c r="M243" s="21">
        <f>M218+M223</f>
        <v>24815</v>
      </c>
      <c r="N243" s="21">
        <v>0</v>
      </c>
      <c r="O243" s="21">
        <v>0</v>
      </c>
      <c r="P243" s="132" t="e">
        <f>P214+P237+#REF!+P240</f>
        <v>#REF!</v>
      </c>
      <c r="Q243" s="59"/>
      <c r="R243" s="60">
        <v>0</v>
      </c>
      <c r="S243" s="60"/>
      <c r="T243" s="193"/>
      <c r="U243" s="164"/>
    </row>
    <row r="244" spans="1:21" ht="15" x14ac:dyDescent="0.25">
      <c r="A244" s="35"/>
      <c r="B244" s="76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77"/>
      <c r="Q244" s="59"/>
      <c r="R244" s="9"/>
      <c r="S244" s="10"/>
      <c r="T244" s="164"/>
      <c r="U244" s="164"/>
    </row>
    <row r="245" spans="1:21" ht="15" x14ac:dyDescent="0.25">
      <c r="A245" s="35"/>
      <c r="B245" s="76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77"/>
      <c r="Q245" s="59"/>
      <c r="R245" s="9"/>
      <c r="S245" s="10"/>
      <c r="T245" s="164"/>
      <c r="U245" s="164"/>
    </row>
    <row r="246" spans="1:21" ht="15" x14ac:dyDescent="0.25">
      <c r="A246" s="192"/>
      <c r="B246" s="198"/>
      <c r="C246" s="184"/>
      <c r="D246" s="184"/>
      <c r="E246" s="184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201"/>
      <c r="Q246" s="170"/>
      <c r="R246" s="164"/>
      <c r="S246" s="47"/>
      <c r="T246" s="164"/>
      <c r="U246" s="164"/>
    </row>
    <row r="247" spans="1:21" ht="15" x14ac:dyDescent="0.25">
      <c r="A247" s="192"/>
      <c r="B247" s="198"/>
      <c r="C247" s="184"/>
      <c r="D247" s="184"/>
      <c r="E247" s="184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201"/>
      <c r="Q247" s="170"/>
      <c r="R247" s="164"/>
      <c r="S247" s="47"/>
      <c r="T247" s="164"/>
      <c r="U247" s="164"/>
    </row>
    <row r="248" spans="1:21" ht="15" x14ac:dyDescent="0.25">
      <c r="A248" s="97" t="s">
        <v>165</v>
      </c>
      <c r="B248" s="98"/>
      <c r="C248" s="98"/>
      <c r="D248" s="46"/>
      <c r="E248" s="119"/>
      <c r="F248" s="11"/>
      <c r="G248" s="11"/>
      <c r="H248" s="11"/>
      <c r="I248" s="1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10"/>
      <c r="U248" s="164"/>
    </row>
    <row r="249" spans="1:21" ht="15" x14ac:dyDescent="0.25">
      <c r="A249" s="12"/>
      <c r="B249" s="12"/>
      <c r="C249" s="12"/>
      <c r="D249" s="111"/>
      <c r="E249" s="111"/>
      <c r="F249" s="104"/>
      <c r="G249" s="10"/>
      <c r="H249" s="104"/>
      <c r="I249" s="111"/>
      <c r="J249" s="111"/>
      <c r="K249" s="111"/>
      <c r="L249" s="111"/>
      <c r="M249" s="111"/>
      <c r="N249" s="111"/>
      <c r="O249" s="104"/>
      <c r="P249" s="10"/>
      <c r="Q249" s="10"/>
      <c r="R249" s="10"/>
      <c r="S249" s="10"/>
      <c r="T249" s="10"/>
      <c r="U249" s="164"/>
    </row>
    <row r="250" spans="1:21" ht="60" x14ac:dyDescent="0.25">
      <c r="A250" s="31" t="s">
        <v>8</v>
      </c>
      <c r="B250" s="31" t="s">
        <v>3</v>
      </c>
      <c r="C250" s="18" t="s">
        <v>144</v>
      </c>
      <c r="D250" s="18" t="s">
        <v>164</v>
      </c>
      <c r="E250" s="18" t="s">
        <v>0</v>
      </c>
      <c r="F250" s="18" t="s">
        <v>57</v>
      </c>
      <c r="G250" s="18" t="s">
        <v>53</v>
      </c>
      <c r="H250" s="18" t="s">
        <v>52</v>
      </c>
      <c r="I250" s="18" t="s">
        <v>51</v>
      </c>
      <c r="J250" s="18" t="s">
        <v>46</v>
      </c>
      <c r="K250" s="18" t="s">
        <v>61</v>
      </c>
      <c r="L250" s="18" t="s">
        <v>106</v>
      </c>
      <c r="M250" s="18" t="s">
        <v>167</v>
      </c>
      <c r="N250" s="18" t="s">
        <v>54</v>
      </c>
      <c r="O250" s="22" t="s">
        <v>60</v>
      </c>
      <c r="P250" s="32"/>
      <c r="Q250" s="32"/>
      <c r="R250" s="18" t="s">
        <v>79</v>
      </c>
      <c r="S250" s="22" t="s">
        <v>132</v>
      </c>
      <c r="T250" s="22" t="s">
        <v>145</v>
      </c>
      <c r="U250" s="164"/>
    </row>
    <row r="251" spans="1:21" ht="15" x14ac:dyDescent="0.25">
      <c r="A251" s="53">
        <v>31</v>
      </c>
      <c r="B251" s="53" t="s">
        <v>36</v>
      </c>
      <c r="C251" s="71">
        <f>SUM(C252:C255)</f>
        <v>0</v>
      </c>
      <c r="D251" s="71">
        <f>SUM(D252:D255)</f>
        <v>0</v>
      </c>
      <c r="E251" s="71">
        <f>SUM(E252:E255)</f>
        <v>0</v>
      </c>
      <c r="F251" s="71">
        <f>SUM(F252:F255)</f>
        <v>0</v>
      </c>
      <c r="G251" s="71">
        <f>G252+G253+G254+G255</f>
        <v>0</v>
      </c>
      <c r="H251" s="71">
        <f>H252+H253+H254+H255</f>
        <v>0</v>
      </c>
      <c r="I251" s="71">
        <f>SUM(I252:I255)</f>
        <v>0</v>
      </c>
      <c r="J251" s="71"/>
      <c r="K251" s="71">
        <f>SUM(K252:K255)</f>
        <v>0</v>
      </c>
      <c r="L251" s="71">
        <f>SUM(L252:L255)</f>
        <v>0</v>
      </c>
      <c r="M251" s="71">
        <f>SUM(M252:M255)</f>
        <v>0</v>
      </c>
      <c r="N251" s="71">
        <f>SUM(N252:N255)</f>
        <v>0</v>
      </c>
      <c r="O251" s="133">
        <f>SUM(O252:O255)</f>
        <v>0</v>
      </c>
      <c r="P251" s="13"/>
      <c r="Q251" s="13"/>
      <c r="R251" s="13"/>
      <c r="S251" s="13"/>
      <c r="T251" s="9"/>
      <c r="U251" s="164"/>
    </row>
    <row r="252" spans="1:21" ht="15" hidden="1" x14ac:dyDescent="0.25">
      <c r="A252" s="24">
        <v>3111</v>
      </c>
      <c r="B252" s="25" t="s">
        <v>37</v>
      </c>
      <c r="C252" s="71">
        <f>D252+M252</f>
        <v>0</v>
      </c>
      <c r="D252" s="19">
        <v>0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>
        <v>0</v>
      </c>
      <c r="P252" s="3"/>
      <c r="Q252" s="3"/>
      <c r="R252" s="3"/>
      <c r="S252" s="3"/>
      <c r="T252" s="9"/>
      <c r="U252" s="164"/>
    </row>
    <row r="253" spans="1:21" ht="15" hidden="1" x14ac:dyDescent="0.25">
      <c r="A253" s="24">
        <v>3121</v>
      </c>
      <c r="B253" s="26" t="s">
        <v>38</v>
      </c>
      <c r="C253" s="71">
        <f>D253+M253</f>
        <v>0</v>
      </c>
      <c r="D253" s="19">
        <v>0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>
        <v>0</v>
      </c>
      <c r="P253" s="3"/>
      <c r="Q253" s="3"/>
      <c r="R253" s="3"/>
      <c r="S253" s="3"/>
      <c r="T253" s="9"/>
      <c r="U253" s="164"/>
    </row>
    <row r="254" spans="1:21" ht="15" hidden="1" x14ac:dyDescent="0.25">
      <c r="A254" s="24">
        <v>3132</v>
      </c>
      <c r="B254" s="25" t="s">
        <v>39</v>
      </c>
      <c r="C254" s="71">
        <f>D254+M254</f>
        <v>0</v>
      </c>
      <c r="D254" s="19">
        <v>0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>
        <v>0</v>
      </c>
      <c r="P254" s="3"/>
      <c r="Q254" s="3"/>
      <c r="R254" s="3"/>
      <c r="S254" s="3"/>
      <c r="T254" s="9"/>
      <c r="U254" s="164"/>
    </row>
    <row r="255" spans="1:21" ht="15" hidden="1" x14ac:dyDescent="0.25">
      <c r="A255" s="24">
        <v>3133</v>
      </c>
      <c r="B255" s="26" t="s">
        <v>40</v>
      </c>
      <c r="C255" s="71">
        <f>D255+M255</f>
        <v>0</v>
      </c>
      <c r="D255" s="19"/>
      <c r="E255" s="19"/>
      <c r="F255" s="19"/>
      <c r="G255" s="19"/>
      <c r="H255" s="19"/>
      <c r="I255" s="19"/>
      <c r="J255" s="19"/>
      <c r="K255" s="19"/>
      <c r="L255" s="19"/>
      <c r="M255" s="19">
        <v>0</v>
      </c>
      <c r="N255" s="19"/>
      <c r="O255" s="19">
        <v>0</v>
      </c>
      <c r="P255" s="3"/>
      <c r="Q255" s="3"/>
      <c r="R255" s="3"/>
      <c r="S255" s="3"/>
      <c r="T255" s="9"/>
      <c r="U255" s="164"/>
    </row>
    <row r="256" spans="1:21" ht="15" x14ac:dyDescent="0.25">
      <c r="A256" s="27">
        <v>32</v>
      </c>
      <c r="B256" s="28" t="s">
        <v>11</v>
      </c>
      <c r="C256" s="71">
        <f>SUM(C257:C275)</f>
        <v>0</v>
      </c>
      <c r="D256" s="20">
        <f>D257+D258+D272</f>
        <v>0</v>
      </c>
      <c r="E256" s="20"/>
      <c r="F256" s="20"/>
      <c r="G256" s="20"/>
      <c r="H256" s="20"/>
      <c r="I256" s="20"/>
      <c r="J256" s="20"/>
      <c r="K256" s="20"/>
      <c r="L256" s="20"/>
      <c r="M256" s="20">
        <f>M258+M271+M272+M257</f>
        <v>0</v>
      </c>
      <c r="N256" s="20"/>
      <c r="O256" s="20"/>
      <c r="P256" s="13"/>
      <c r="Q256" s="13"/>
      <c r="R256" s="13"/>
      <c r="S256" s="13"/>
      <c r="T256" s="9"/>
      <c r="U256" s="164"/>
    </row>
    <row r="257" spans="1:21" ht="15" hidden="1" x14ac:dyDescent="0.25">
      <c r="A257" s="24">
        <v>3211</v>
      </c>
      <c r="B257" s="25" t="s">
        <v>12</v>
      </c>
      <c r="C257" s="71">
        <f>D257+M257</f>
        <v>0</v>
      </c>
      <c r="D257" s="19">
        <v>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>
        <v>0</v>
      </c>
      <c r="P257" s="3"/>
      <c r="Q257" s="3"/>
      <c r="R257" s="13"/>
      <c r="S257" s="13"/>
      <c r="T257" s="9"/>
      <c r="U257" s="164"/>
    </row>
    <row r="258" spans="1:21" ht="15" hidden="1" x14ac:dyDescent="0.25">
      <c r="A258" s="24">
        <v>3212</v>
      </c>
      <c r="B258" s="25" t="s">
        <v>13</v>
      </c>
      <c r="C258" s="71">
        <f>D258+M258</f>
        <v>0</v>
      </c>
      <c r="D258" s="19">
        <v>0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>
        <v>0</v>
      </c>
      <c r="P258" s="3"/>
      <c r="Q258" s="3"/>
      <c r="R258" s="3"/>
      <c r="S258" s="3"/>
      <c r="T258" s="9"/>
      <c r="U258" s="164"/>
    </row>
    <row r="259" spans="1:21" ht="15" hidden="1" x14ac:dyDescent="0.25">
      <c r="A259" s="24">
        <v>3213</v>
      </c>
      <c r="B259" s="25" t="s">
        <v>14</v>
      </c>
      <c r="C259" s="71">
        <f>D259+E259+F259+G259+H259+I259+J259+K259+L259+N259+O259</f>
        <v>0</v>
      </c>
      <c r="D259" s="19"/>
      <c r="E259" s="19"/>
      <c r="F259" s="19"/>
      <c r="G259" s="19"/>
      <c r="H259" s="20"/>
      <c r="I259" s="19"/>
      <c r="J259" s="19"/>
      <c r="K259" s="19"/>
      <c r="L259" s="19"/>
      <c r="M259" s="19"/>
      <c r="N259" s="19"/>
      <c r="O259" s="19"/>
      <c r="P259" s="3"/>
      <c r="Q259" s="3"/>
      <c r="R259" s="3"/>
      <c r="S259" s="3"/>
      <c r="T259" s="9"/>
      <c r="U259" s="164"/>
    </row>
    <row r="260" spans="1:21" ht="15" hidden="1" x14ac:dyDescent="0.25">
      <c r="A260" s="24">
        <v>3221</v>
      </c>
      <c r="B260" s="25" t="s">
        <v>15</v>
      </c>
      <c r="C260" s="71">
        <f>D260+E260+F260+G260+H260+I260+J260+K260+L260+N260+O260</f>
        <v>0</v>
      </c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3"/>
      <c r="Q260" s="3"/>
      <c r="R260" s="3"/>
      <c r="S260" s="3"/>
      <c r="T260" s="9"/>
      <c r="U260" s="164"/>
    </row>
    <row r="261" spans="1:21" ht="15" hidden="1" x14ac:dyDescent="0.25">
      <c r="A261" s="24">
        <v>3222</v>
      </c>
      <c r="B261" s="25" t="s">
        <v>42</v>
      </c>
      <c r="C261" s="71">
        <f>F261+H261+I261+K261+M261</f>
        <v>0</v>
      </c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3"/>
      <c r="Q261" s="3"/>
      <c r="R261" s="3"/>
      <c r="S261" s="3"/>
      <c r="T261" s="134"/>
      <c r="U261" s="164"/>
    </row>
    <row r="262" spans="1:21" ht="15" hidden="1" x14ac:dyDescent="0.25">
      <c r="A262" s="24">
        <v>3223</v>
      </c>
      <c r="B262" s="25" t="s">
        <v>16</v>
      </c>
      <c r="C262" s="71">
        <f t="shared" ref="C262:C270" si="13">D262+E262+F262+G262+H262+I262+J262+K262+L262+N262+O262</f>
        <v>0</v>
      </c>
      <c r="D262" s="19"/>
      <c r="E262" s="19"/>
      <c r="F262" s="19"/>
      <c r="G262" s="19"/>
      <c r="H262" s="20"/>
      <c r="I262" s="19"/>
      <c r="J262" s="19"/>
      <c r="K262" s="19"/>
      <c r="L262" s="19"/>
      <c r="M262" s="19"/>
      <c r="N262" s="19"/>
      <c r="O262" s="19"/>
      <c r="P262" s="3"/>
      <c r="Q262" s="3"/>
      <c r="R262" s="3"/>
      <c r="S262" s="3"/>
      <c r="T262" s="134"/>
      <c r="U262" s="164"/>
    </row>
    <row r="263" spans="1:21" ht="15" hidden="1" x14ac:dyDescent="0.25">
      <c r="A263" s="24">
        <v>3224</v>
      </c>
      <c r="B263" s="25" t="s">
        <v>17</v>
      </c>
      <c r="C263" s="71">
        <f t="shared" si="13"/>
        <v>0</v>
      </c>
      <c r="D263" s="19"/>
      <c r="E263" s="19"/>
      <c r="F263" s="19"/>
      <c r="G263" s="19"/>
      <c r="H263" s="20"/>
      <c r="I263" s="19"/>
      <c r="J263" s="19"/>
      <c r="K263" s="19"/>
      <c r="L263" s="19"/>
      <c r="M263" s="19"/>
      <c r="N263" s="19"/>
      <c r="O263" s="19"/>
      <c r="P263" s="3"/>
      <c r="Q263" s="3"/>
      <c r="R263" s="3"/>
      <c r="S263" s="3"/>
      <c r="T263" s="134"/>
      <c r="U263" s="164"/>
    </row>
    <row r="264" spans="1:21" ht="15" hidden="1" x14ac:dyDescent="0.25">
      <c r="A264" s="24">
        <v>3225</v>
      </c>
      <c r="B264" s="25" t="s">
        <v>18</v>
      </c>
      <c r="C264" s="71">
        <f t="shared" si="13"/>
        <v>0</v>
      </c>
      <c r="D264" s="19"/>
      <c r="E264" s="19"/>
      <c r="F264" s="19"/>
      <c r="G264" s="19"/>
      <c r="H264" s="20"/>
      <c r="I264" s="19"/>
      <c r="J264" s="19"/>
      <c r="K264" s="19"/>
      <c r="L264" s="19"/>
      <c r="M264" s="19"/>
      <c r="N264" s="19"/>
      <c r="O264" s="19">
        <v>0</v>
      </c>
      <c r="P264" s="3"/>
      <c r="Q264" s="3"/>
      <c r="R264" s="3"/>
      <c r="S264" s="3"/>
      <c r="T264" s="134"/>
      <c r="U264" s="164"/>
    </row>
    <row r="265" spans="1:21" ht="15" hidden="1" x14ac:dyDescent="0.25">
      <c r="A265" s="24">
        <v>3227</v>
      </c>
      <c r="B265" s="25" t="s">
        <v>19</v>
      </c>
      <c r="C265" s="71">
        <f t="shared" si="13"/>
        <v>0</v>
      </c>
      <c r="D265" s="19"/>
      <c r="E265" s="19"/>
      <c r="F265" s="19"/>
      <c r="G265" s="19"/>
      <c r="H265" s="20"/>
      <c r="I265" s="19"/>
      <c r="J265" s="19"/>
      <c r="K265" s="19"/>
      <c r="L265" s="19"/>
      <c r="M265" s="19"/>
      <c r="N265" s="19"/>
      <c r="O265" s="19"/>
      <c r="P265" s="3"/>
      <c r="Q265" s="3"/>
      <c r="R265" s="3"/>
      <c r="S265" s="3"/>
      <c r="T265" s="134"/>
      <c r="U265" s="164"/>
    </row>
    <row r="266" spans="1:21" ht="15" hidden="1" x14ac:dyDescent="0.25">
      <c r="A266" s="24">
        <v>3231</v>
      </c>
      <c r="B266" s="25" t="s">
        <v>20</v>
      </c>
      <c r="C266" s="71">
        <f t="shared" si="13"/>
        <v>0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3"/>
      <c r="Q266" s="3"/>
      <c r="R266" s="3"/>
      <c r="S266" s="3"/>
      <c r="T266" s="9"/>
      <c r="U266" s="164"/>
    </row>
    <row r="267" spans="1:21" ht="15" hidden="1" x14ac:dyDescent="0.25">
      <c r="A267" s="24">
        <v>3232</v>
      </c>
      <c r="B267" s="25" t="s">
        <v>21</v>
      </c>
      <c r="C267" s="71">
        <f t="shared" si="13"/>
        <v>0</v>
      </c>
      <c r="D267" s="19"/>
      <c r="E267" s="19"/>
      <c r="F267" s="19"/>
      <c r="G267" s="19"/>
      <c r="H267" s="20"/>
      <c r="I267" s="19"/>
      <c r="J267" s="19"/>
      <c r="K267" s="19"/>
      <c r="L267" s="19"/>
      <c r="M267" s="19"/>
      <c r="N267" s="19"/>
      <c r="O267" s="19">
        <v>0</v>
      </c>
      <c r="P267" s="3"/>
      <c r="Q267" s="3"/>
      <c r="R267" s="3"/>
      <c r="S267" s="3"/>
      <c r="T267" s="9"/>
      <c r="U267" s="164"/>
    </row>
    <row r="268" spans="1:21" ht="15" hidden="1" x14ac:dyDescent="0.25">
      <c r="A268" s="24">
        <v>3233</v>
      </c>
      <c r="B268" s="25" t="s">
        <v>22</v>
      </c>
      <c r="C268" s="71">
        <f t="shared" si="13"/>
        <v>0</v>
      </c>
      <c r="D268" s="19"/>
      <c r="E268" s="19"/>
      <c r="F268" s="19"/>
      <c r="G268" s="19"/>
      <c r="H268" s="20"/>
      <c r="I268" s="19"/>
      <c r="J268" s="19"/>
      <c r="K268" s="19"/>
      <c r="L268" s="19"/>
      <c r="M268" s="19"/>
      <c r="N268" s="19"/>
      <c r="O268" s="19"/>
      <c r="P268" s="3"/>
      <c r="Q268" s="3"/>
      <c r="R268" s="3"/>
      <c r="S268" s="3"/>
      <c r="T268" s="9"/>
      <c r="U268" s="164"/>
    </row>
    <row r="269" spans="1:21" ht="15" hidden="1" x14ac:dyDescent="0.25">
      <c r="A269" s="24">
        <v>3234</v>
      </c>
      <c r="B269" s="25" t="s">
        <v>23</v>
      </c>
      <c r="C269" s="71">
        <f t="shared" si="13"/>
        <v>0</v>
      </c>
      <c r="D269" s="19"/>
      <c r="E269" s="19"/>
      <c r="F269" s="19"/>
      <c r="G269" s="19"/>
      <c r="H269" s="20"/>
      <c r="I269" s="19"/>
      <c r="J269" s="19"/>
      <c r="K269" s="19"/>
      <c r="L269" s="19"/>
      <c r="M269" s="19"/>
      <c r="N269" s="19"/>
      <c r="O269" s="19"/>
      <c r="P269" s="3"/>
      <c r="Q269" s="3"/>
      <c r="R269" s="3"/>
      <c r="S269" s="3"/>
      <c r="T269" s="9"/>
      <c r="U269" s="164"/>
    </row>
    <row r="270" spans="1:21" ht="15" hidden="1" x14ac:dyDescent="0.25">
      <c r="A270" s="24">
        <v>3235</v>
      </c>
      <c r="B270" s="25" t="s">
        <v>24</v>
      </c>
      <c r="C270" s="71">
        <f t="shared" si="13"/>
        <v>0</v>
      </c>
      <c r="D270" s="19"/>
      <c r="E270" s="19"/>
      <c r="F270" s="19"/>
      <c r="G270" s="19"/>
      <c r="H270" s="20"/>
      <c r="I270" s="19"/>
      <c r="J270" s="19"/>
      <c r="K270" s="19"/>
      <c r="L270" s="19"/>
      <c r="M270" s="19"/>
      <c r="N270" s="19"/>
      <c r="O270" s="19"/>
      <c r="P270" s="3"/>
      <c r="Q270" s="3"/>
      <c r="R270" s="3"/>
      <c r="S270" s="3"/>
      <c r="T270" s="9"/>
      <c r="U270" s="164"/>
    </row>
    <row r="271" spans="1:21" ht="15" hidden="1" x14ac:dyDescent="0.25">
      <c r="A271" s="24">
        <v>3236</v>
      </c>
      <c r="B271" s="25" t="s">
        <v>25</v>
      </c>
      <c r="C271" s="71">
        <v>0</v>
      </c>
      <c r="D271" s="19"/>
      <c r="E271" s="19"/>
      <c r="F271" s="19"/>
      <c r="G271" s="19"/>
      <c r="H271" s="20"/>
      <c r="I271" s="19"/>
      <c r="J271" s="19"/>
      <c r="K271" s="19"/>
      <c r="L271" s="19"/>
      <c r="M271" s="19">
        <v>0</v>
      </c>
      <c r="N271" s="19"/>
      <c r="O271" s="19"/>
      <c r="P271" s="3"/>
      <c r="Q271" s="3"/>
      <c r="R271" s="3"/>
      <c r="S271" s="3"/>
      <c r="T271" s="9"/>
      <c r="U271" s="164"/>
    </row>
    <row r="272" spans="1:21" ht="15" hidden="1" x14ac:dyDescent="0.25">
      <c r="A272" s="24">
        <v>3237</v>
      </c>
      <c r="B272" s="25" t="s">
        <v>26</v>
      </c>
      <c r="C272" s="71">
        <f>D272+M272</f>
        <v>0</v>
      </c>
      <c r="D272" s="19">
        <v>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3"/>
      <c r="Q272" s="3"/>
      <c r="R272" s="3"/>
      <c r="S272" s="3"/>
      <c r="T272" s="9"/>
      <c r="U272" s="164"/>
    </row>
    <row r="273" spans="1:21" ht="15" hidden="1" x14ac:dyDescent="0.25">
      <c r="A273" s="24">
        <v>3238</v>
      </c>
      <c r="B273" s="25" t="s">
        <v>27</v>
      </c>
      <c r="C273" s="71">
        <f>D273+E273+F273+G273+H273+I273+J273+K273+L273+N273+O273</f>
        <v>0</v>
      </c>
      <c r="D273" s="19"/>
      <c r="E273" s="19"/>
      <c r="F273" s="19"/>
      <c r="G273" s="19"/>
      <c r="H273" s="20"/>
      <c r="I273" s="19"/>
      <c r="J273" s="19"/>
      <c r="K273" s="19"/>
      <c r="L273" s="19"/>
      <c r="M273" s="19"/>
      <c r="N273" s="19"/>
      <c r="O273" s="19"/>
      <c r="P273" s="3"/>
      <c r="Q273" s="3"/>
      <c r="R273" s="3"/>
      <c r="S273" s="3"/>
      <c r="T273" s="9"/>
      <c r="U273" s="47"/>
    </row>
    <row r="274" spans="1:21" ht="15" hidden="1" x14ac:dyDescent="0.25">
      <c r="A274" s="24">
        <v>3239</v>
      </c>
      <c r="B274" s="25" t="s">
        <v>28</v>
      </c>
      <c r="C274" s="71">
        <f>D274+E274+F274+G274+H274+I274+J274+K274+L274+N274+O274</f>
        <v>0</v>
      </c>
      <c r="D274" s="19"/>
      <c r="E274" s="19"/>
      <c r="F274" s="19"/>
      <c r="G274" s="19"/>
      <c r="H274" s="20"/>
      <c r="I274" s="19"/>
      <c r="J274" s="19"/>
      <c r="K274" s="19"/>
      <c r="L274" s="19"/>
      <c r="M274" s="19">
        <v>0</v>
      </c>
      <c r="N274" s="19"/>
      <c r="O274" s="19">
        <v>0</v>
      </c>
      <c r="P274" s="3"/>
      <c r="Q274" s="3"/>
      <c r="R274" s="3"/>
      <c r="S274" s="3"/>
      <c r="T274" s="9"/>
      <c r="U274" s="47"/>
    </row>
    <row r="275" spans="1:21" ht="15" hidden="1" x14ac:dyDescent="0.25">
      <c r="A275" s="24">
        <v>3241</v>
      </c>
      <c r="B275" s="25" t="s">
        <v>49</v>
      </c>
      <c r="C275" s="71">
        <f>D275+E275+F275+G275+H275+I275+J275+K275+L275+N275+O275</f>
        <v>0</v>
      </c>
      <c r="D275" s="19">
        <v>0</v>
      </c>
      <c r="E275" s="19"/>
      <c r="F275" s="19"/>
      <c r="G275" s="19"/>
      <c r="H275" s="20"/>
      <c r="I275" s="19"/>
      <c r="J275" s="19"/>
      <c r="K275" s="19"/>
      <c r="L275" s="19"/>
      <c r="M275" s="19"/>
      <c r="N275" s="19"/>
      <c r="O275" s="19"/>
      <c r="P275" s="3"/>
      <c r="Q275" s="3"/>
      <c r="R275" s="3"/>
      <c r="S275" s="3"/>
      <c r="T275" s="9"/>
      <c r="U275" s="47"/>
    </row>
    <row r="276" spans="1:21" ht="15" x14ac:dyDescent="0.25">
      <c r="A276" s="29"/>
      <c r="B276" s="30" t="s">
        <v>4</v>
      </c>
      <c r="C276" s="21">
        <f>C251+C256</f>
        <v>0</v>
      </c>
      <c r="D276" s="21">
        <f>D251+D256</f>
        <v>0</v>
      </c>
      <c r="E276" s="21">
        <f>E273</f>
        <v>0</v>
      </c>
      <c r="F276" s="21">
        <v>0</v>
      </c>
      <c r="G276" s="21">
        <f>G273</f>
        <v>0</v>
      </c>
      <c r="H276" s="21">
        <f>H273</f>
        <v>0</v>
      </c>
      <c r="I276" s="21">
        <f>I273</f>
        <v>0</v>
      </c>
      <c r="J276" s="21">
        <f>J251+J256</f>
        <v>0</v>
      </c>
      <c r="K276" s="21">
        <f>K273</f>
        <v>0</v>
      </c>
      <c r="L276" s="21">
        <f>L273</f>
        <v>0</v>
      </c>
      <c r="M276" s="21">
        <f>M251+M256</f>
        <v>0</v>
      </c>
      <c r="N276" s="21">
        <v>0</v>
      </c>
      <c r="O276" s="21">
        <v>0</v>
      </c>
      <c r="P276" s="132" t="e">
        <f>P248+P270+#REF!+P273</f>
        <v>#REF!</v>
      </c>
      <c r="Q276" s="59"/>
      <c r="R276" s="60">
        <v>0</v>
      </c>
      <c r="S276" s="60"/>
      <c r="T276" s="60"/>
      <c r="U276" s="47"/>
    </row>
    <row r="277" spans="1:21" x14ac:dyDescent="0.2">
      <c r="A277" s="14"/>
      <c r="B277" s="15"/>
      <c r="C277" s="3"/>
      <c r="D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47"/>
    </row>
    <row r="278" spans="1:21" ht="15" x14ac:dyDescent="0.25">
      <c r="A278" s="97" t="s">
        <v>151</v>
      </c>
      <c r="B278" s="98"/>
      <c r="C278" s="98"/>
      <c r="D278" s="46"/>
      <c r="E278" s="16"/>
      <c r="F278" s="16"/>
      <c r="G278" s="16"/>
      <c r="H278" s="16"/>
      <c r="I278" s="16"/>
      <c r="J278" s="3"/>
      <c r="K278" s="16"/>
      <c r="L278" s="16"/>
      <c r="M278" s="16"/>
      <c r="N278" s="16"/>
      <c r="O278" s="10"/>
      <c r="P278" s="10"/>
      <c r="Q278" s="10"/>
      <c r="R278" s="10"/>
      <c r="S278" s="10"/>
      <c r="T278" s="3"/>
      <c r="U278" s="47"/>
    </row>
    <row r="279" spans="1:21" ht="15" x14ac:dyDescent="0.25">
      <c r="A279" s="97" t="s">
        <v>153</v>
      </c>
      <c r="B279" s="98"/>
      <c r="C279" s="98"/>
      <c r="D279" s="46"/>
      <c r="E279" s="16"/>
      <c r="F279" s="16"/>
      <c r="G279" s="16"/>
      <c r="H279" s="16"/>
      <c r="I279" s="16"/>
      <c r="J279" s="3"/>
      <c r="K279" s="16"/>
      <c r="L279" s="16"/>
      <c r="M279" s="16"/>
      <c r="N279" s="16"/>
      <c r="O279" s="101"/>
      <c r="P279" s="10"/>
      <c r="Q279" s="10"/>
      <c r="R279" s="10"/>
      <c r="S279" s="10"/>
      <c r="T279" s="10"/>
      <c r="U279" s="47"/>
    </row>
    <row r="280" spans="1:21" ht="15" x14ac:dyDescent="0.25">
      <c r="A280" s="97"/>
      <c r="B280" s="98"/>
      <c r="C280" s="98"/>
      <c r="D280" s="46"/>
      <c r="E280" s="16"/>
      <c r="F280" s="16"/>
      <c r="G280" s="16"/>
      <c r="H280" s="16"/>
      <c r="I280" s="16"/>
      <c r="J280" s="3"/>
      <c r="K280" s="16"/>
      <c r="L280" s="16"/>
      <c r="M280" s="16"/>
      <c r="N280" s="16"/>
      <c r="O280" s="12"/>
      <c r="P280" s="72"/>
      <c r="Q280" s="72"/>
      <c r="R280" s="72"/>
      <c r="S280" s="72"/>
      <c r="T280" s="10"/>
      <c r="U280" s="47"/>
    </row>
    <row r="281" spans="1:21" ht="60" x14ac:dyDescent="0.2">
      <c r="A281" s="31" t="s">
        <v>8</v>
      </c>
      <c r="B281" s="31" t="s">
        <v>3</v>
      </c>
      <c r="C281" s="18" t="s">
        <v>144</v>
      </c>
      <c r="D281" s="18" t="s">
        <v>113</v>
      </c>
      <c r="E281" s="18" t="s">
        <v>0</v>
      </c>
      <c r="F281" s="18" t="s">
        <v>57</v>
      </c>
      <c r="G281" s="18" t="s">
        <v>53</v>
      </c>
      <c r="H281" s="18" t="s">
        <v>52</v>
      </c>
      <c r="I281" s="18" t="s">
        <v>51</v>
      </c>
      <c r="J281" s="18" t="s">
        <v>46</v>
      </c>
      <c r="K281" s="18" t="s">
        <v>61</v>
      </c>
      <c r="L281" s="18" t="s">
        <v>106</v>
      </c>
      <c r="M281" s="18" t="s">
        <v>111</v>
      </c>
      <c r="N281" s="18" t="s">
        <v>54</v>
      </c>
      <c r="O281" s="57" t="s">
        <v>60</v>
      </c>
      <c r="P281" s="72"/>
      <c r="Q281" s="72"/>
      <c r="R281" s="96" t="s">
        <v>79</v>
      </c>
      <c r="S281" s="93" t="s">
        <v>129</v>
      </c>
      <c r="T281" s="125" t="s">
        <v>133</v>
      </c>
      <c r="U281" s="47"/>
    </row>
    <row r="282" spans="1:21" ht="15" x14ac:dyDescent="0.2">
      <c r="A282" s="53">
        <v>31</v>
      </c>
      <c r="B282" s="53" t="s">
        <v>36</v>
      </c>
      <c r="C282" s="71">
        <f>SUM(C283:C288)</f>
        <v>652200</v>
      </c>
      <c r="D282" s="71"/>
      <c r="E282" s="71"/>
      <c r="F282" s="71"/>
      <c r="G282" s="71"/>
      <c r="H282" s="71"/>
      <c r="I282" s="71"/>
      <c r="J282" s="71">
        <f>J283+J284+J285+J286+J287+J288</f>
        <v>652200</v>
      </c>
      <c r="K282" s="71"/>
      <c r="L282" s="71"/>
      <c r="M282" s="71"/>
      <c r="N282" s="71"/>
      <c r="O282" s="3"/>
      <c r="P282" s="3"/>
      <c r="Q282" s="71"/>
      <c r="R282" s="71"/>
      <c r="S282" s="3"/>
      <c r="T282" s="3"/>
      <c r="U282" s="47"/>
    </row>
    <row r="283" spans="1:21" ht="15" hidden="1" x14ac:dyDescent="0.2">
      <c r="A283" s="24">
        <v>3111</v>
      </c>
      <c r="B283" s="25" t="s">
        <v>37</v>
      </c>
      <c r="C283" s="71">
        <f t="shared" ref="C283:C289" si="14">J283</f>
        <v>505000</v>
      </c>
      <c r="D283" s="19"/>
      <c r="E283" s="19"/>
      <c r="F283" s="19"/>
      <c r="G283" s="19"/>
      <c r="H283" s="19"/>
      <c r="I283" s="19"/>
      <c r="J283" s="19">
        <v>505000</v>
      </c>
      <c r="K283" s="19"/>
      <c r="L283" s="19"/>
      <c r="M283" s="19"/>
      <c r="N283" s="19"/>
      <c r="O283" s="3"/>
      <c r="P283" s="3"/>
      <c r="Q283" s="3"/>
      <c r="R283" s="3"/>
      <c r="S283" s="3"/>
      <c r="T283" s="3"/>
      <c r="U283" s="47"/>
    </row>
    <row r="284" spans="1:21" ht="15" hidden="1" x14ac:dyDescent="0.2">
      <c r="A284" s="24">
        <v>3113</v>
      </c>
      <c r="B284" s="25" t="s">
        <v>121</v>
      </c>
      <c r="C284" s="71">
        <f t="shared" si="14"/>
        <v>21000</v>
      </c>
      <c r="D284" s="19"/>
      <c r="E284" s="19"/>
      <c r="F284" s="19"/>
      <c r="G284" s="19"/>
      <c r="H284" s="19"/>
      <c r="I284" s="19"/>
      <c r="J284" s="19">
        <v>21000</v>
      </c>
      <c r="K284" s="19"/>
      <c r="L284" s="19"/>
      <c r="M284" s="19"/>
      <c r="N284" s="19"/>
      <c r="O284" s="3"/>
      <c r="P284" s="3"/>
      <c r="Q284" s="3"/>
      <c r="R284" s="3"/>
      <c r="S284" s="3"/>
      <c r="T284" s="3"/>
      <c r="U284" s="47"/>
    </row>
    <row r="285" spans="1:21" ht="15" hidden="1" x14ac:dyDescent="0.2">
      <c r="A285" s="24">
        <v>3114</v>
      </c>
      <c r="B285" s="25" t="s">
        <v>122</v>
      </c>
      <c r="C285" s="71">
        <f t="shared" si="14"/>
        <v>6700</v>
      </c>
      <c r="D285" s="19"/>
      <c r="E285" s="19"/>
      <c r="F285" s="19"/>
      <c r="G285" s="19"/>
      <c r="H285" s="19"/>
      <c r="I285" s="19"/>
      <c r="J285" s="19">
        <v>6700</v>
      </c>
      <c r="K285" s="19"/>
      <c r="L285" s="19"/>
      <c r="M285" s="19"/>
      <c r="N285" s="19"/>
      <c r="O285" s="3"/>
      <c r="P285" s="3"/>
      <c r="Q285" s="3"/>
      <c r="R285" s="3"/>
      <c r="S285" s="3"/>
      <c r="T285" s="3"/>
      <c r="U285" s="47"/>
    </row>
    <row r="286" spans="1:21" ht="15" hidden="1" x14ac:dyDescent="0.25">
      <c r="A286" s="24">
        <v>3121</v>
      </c>
      <c r="B286" s="26" t="s">
        <v>38</v>
      </c>
      <c r="C286" s="71">
        <f t="shared" si="14"/>
        <v>33000</v>
      </c>
      <c r="D286" s="19"/>
      <c r="E286" s="19"/>
      <c r="F286" s="19"/>
      <c r="G286" s="19"/>
      <c r="H286" s="19"/>
      <c r="I286" s="19"/>
      <c r="J286" s="19">
        <v>33000</v>
      </c>
      <c r="K286" s="19"/>
      <c r="L286" s="19"/>
      <c r="M286" s="19"/>
      <c r="N286" s="19"/>
      <c r="O286" s="3"/>
      <c r="P286" s="3"/>
      <c r="Q286" s="3"/>
      <c r="R286" s="3"/>
      <c r="S286" s="13"/>
      <c r="T286" s="13"/>
      <c r="U286" s="47"/>
    </row>
    <row r="287" spans="1:21" ht="15" hidden="1" x14ac:dyDescent="0.25">
      <c r="A287" s="24">
        <v>3132</v>
      </c>
      <c r="B287" s="25" t="s">
        <v>39</v>
      </c>
      <c r="C287" s="71">
        <f t="shared" si="14"/>
        <v>86500</v>
      </c>
      <c r="D287" s="19"/>
      <c r="E287" s="19"/>
      <c r="F287" s="19"/>
      <c r="G287" s="19"/>
      <c r="H287" s="19"/>
      <c r="I287" s="19"/>
      <c r="J287" s="19">
        <v>86500</v>
      </c>
      <c r="K287" s="19"/>
      <c r="L287" s="19"/>
      <c r="M287" s="19"/>
      <c r="N287" s="19"/>
      <c r="O287" s="3"/>
      <c r="P287" s="3"/>
      <c r="Q287" s="3"/>
      <c r="R287" s="3"/>
      <c r="S287" s="13"/>
      <c r="T287" s="3"/>
      <c r="U287" s="47"/>
    </row>
    <row r="288" spans="1:21" ht="15" hidden="1" x14ac:dyDescent="0.2">
      <c r="A288" s="24">
        <v>3133</v>
      </c>
      <c r="B288" s="26" t="s">
        <v>40</v>
      </c>
      <c r="C288" s="71">
        <f t="shared" si="14"/>
        <v>0</v>
      </c>
      <c r="D288" s="19"/>
      <c r="E288" s="19"/>
      <c r="F288" s="19"/>
      <c r="G288" s="19"/>
      <c r="H288" s="19"/>
      <c r="I288" s="19"/>
      <c r="J288" s="19">
        <v>0</v>
      </c>
      <c r="K288" s="19"/>
      <c r="L288" s="19"/>
      <c r="M288" s="19"/>
      <c r="N288" s="19"/>
      <c r="O288" s="3"/>
      <c r="P288" s="3"/>
      <c r="Q288" s="3"/>
      <c r="R288" s="3"/>
      <c r="S288" s="3"/>
      <c r="T288" s="3"/>
      <c r="U288" s="47"/>
    </row>
    <row r="289" spans="1:21" ht="15" x14ac:dyDescent="0.2">
      <c r="A289" s="27">
        <v>32</v>
      </c>
      <c r="B289" s="28" t="s">
        <v>11</v>
      </c>
      <c r="C289" s="71">
        <f t="shared" si="14"/>
        <v>13200</v>
      </c>
      <c r="D289" s="20"/>
      <c r="E289" s="20"/>
      <c r="F289" s="20"/>
      <c r="G289" s="20"/>
      <c r="H289" s="20"/>
      <c r="I289" s="20"/>
      <c r="J289" s="20">
        <f>J291+J292</f>
        <v>13200</v>
      </c>
      <c r="K289" s="20"/>
      <c r="L289" s="20"/>
      <c r="M289" s="20"/>
      <c r="N289" s="20"/>
      <c r="O289" s="3"/>
      <c r="P289" s="3"/>
      <c r="Q289" s="3"/>
      <c r="R289" s="3"/>
      <c r="S289" s="3"/>
      <c r="T289" s="3"/>
      <c r="U289" s="47"/>
    </row>
    <row r="290" spans="1:21" ht="15" hidden="1" x14ac:dyDescent="0.2">
      <c r="A290" s="24">
        <v>3211</v>
      </c>
      <c r="B290" s="25" t="s">
        <v>12</v>
      </c>
      <c r="C290" s="71">
        <f>J290</f>
        <v>0</v>
      </c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3"/>
      <c r="P290" s="3"/>
      <c r="Q290" s="3"/>
      <c r="R290" s="3"/>
      <c r="S290" s="3"/>
      <c r="T290" s="3"/>
      <c r="U290" s="47"/>
    </row>
    <row r="291" spans="1:21" ht="15" hidden="1" x14ac:dyDescent="0.2">
      <c r="A291" s="24">
        <v>3212</v>
      </c>
      <c r="B291" s="25" t="s">
        <v>13</v>
      </c>
      <c r="C291" s="71">
        <f>J291</f>
        <v>11500</v>
      </c>
      <c r="D291" s="19"/>
      <c r="E291" s="19"/>
      <c r="F291" s="19"/>
      <c r="G291" s="19"/>
      <c r="H291" s="19"/>
      <c r="I291" s="19"/>
      <c r="J291" s="19">
        <v>11500</v>
      </c>
      <c r="K291" s="19"/>
      <c r="L291" s="19"/>
      <c r="M291" s="19"/>
      <c r="N291" s="19"/>
      <c r="O291" s="3"/>
      <c r="P291" s="3"/>
      <c r="Q291" s="3"/>
      <c r="R291" s="3"/>
      <c r="S291" s="3"/>
      <c r="T291" s="3"/>
      <c r="U291" s="47"/>
    </row>
    <row r="292" spans="1:21" ht="15" hidden="1" x14ac:dyDescent="0.25">
      <c r="A292" s="24">
        <v>3295</v>
      </c>
      <c r="B292" s="25" t="s">
        <v>123</v>
      </c>
      <c r="C292" s="71">
        <f>J292</f>
        <v>1700</v>
      </c>
      <c r="D292" s="19"/>
      <c r="E292" s="19"/>
      <c r="F292" s="19"/>
      <c r="G292" s="19"/>
      <c r="H292" s="19"/>
      <c r="I292" s="19"/>
      <c r="J292" s="19">
        <v>1700</v>
      </c>
      <c r="K292" s="19"/>
      <c r="L292" s="19"/>
      <c r="M292" s="19"/>
      <c r="N292" s="19"/>
      <c r="O292" s="3"/>
      <c r="P292" s="3"/>
      <c r="Q292" s="3"/>
      <c r="R292" s="3"/>
      <c r="S292" s="10"/>
      <c r="T292" s="9"/>
      <c r="U292" s="47"/>
    </row>
    <row r="293" spans="1:21" ht="15" hidden="1" x14ac:dyDescent="0.2">
      <c r="A293" s="24">
        <v>3299</v>
      </c>
      <c r="B293" s="25" t="s">
        <v>33</v>
      </c>
      <c r="C293" s="71">
        <f>J293</f>
        <v>0</v>
      </c>
      <c r="D293" s="20"/>
      <c r="E293" s="20"/>
      <c r="F293" s="19"/>
      <c r="G293" s="20"/>
      <c r="H293" s="20"/>
      <c r="I293" s="20"/>
      <c r="J293" s="20"/>
      <c r="K293" s="20"/>
      <c r="L293" s="20"/>
      <c r="M293" s="20"/>
      <c r="N293" s="20"/>
      <c r="O293" s="3"/>
      <c r="P293" s="3"/>
      <c r="Q293" s="3"/>
      <c r="R293" s="3"/>
      <c r="S293" s="3"/>
      <c r="T293" s="3"/>
      <c r="U293" s="47"/>
    </row>
    <row r="294" spans="1:21" ht="15" x14ac:dyDescent="0.25">
      <c r="A294" s="29"/>
      <c r="B294" s="30" t="s">
        <v>4</v>
      </c>
      <c r="C294" s="21">
        <f>C282+C289</f>
        <v>665400</v>
      </c>
      <c r="D294" s="21"/>
      <c r="E294" s="21"/>
      <c r="F294" s="21"/>
      <c r="G294" s="21"/>
      <c r="H294" s="21"/>
      <c r="I294" s="21"/>
      <c r="J294" s="21">
        <f>J282+J289</f>
        <v>665400</v>
      </c>
      <c r="K294" s="21"/>
      <c r="L294" s="21"/>
      <c r="M294" s="21"/>
      <c r="N294" s="21"/>
      <c r="O294" s="32"/>
      <c r="P294" s="32"/>
      <c r="Q294" s="60"/>
      <c r="R294" s="60"/>
      <c r="S294" s="93"/>
      <c r="T294" s="124"/>
      <c r="U294" s="47"/>
    </row>
    <row r="295" spans="1:21" x14ac:dyDescent="0.2">
      <c r="T295" s="47"/>
      <c r="U295" s="47"/>
    </row>
    <row r="296" spans="1:21" x14ac:dyDescent="0.2">
      <c r="B296" s="15"/>
      <c r="C296" s="3"/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10"/>
      <c r="U296" s="47"/>
    </row>
    <row r="297" spans="1:21" ht="15" x14ac:dyDescent="0.25">
      <c r="A297" s="185"/>
      <c r="B297" s="23" t="s">
        <v>5</v>
      </c>
      <c r="C297" s="95">
        <f>C86+C133+C193+C209+C243+C294+C276</f>
        <v>934277.08000000007</v>
      </c>
      <c r="D297" s="21">
        <f>D193+D133+D86+D209+D243+L133+D276</f>
        <v>82545</v>
      </c>
      <c r="E297" s="21">
        <f>E193+E133+E86+E209</f>
        <v>0</v>
      </c>
      <c r="F297" s="21">
        <f>F193+F133+F86+F209</f>
        <v>26050</v>
      </c>
      <c r="G297" s="21">
        <f>G193+G133+G86+G209</f>
        <v>0</v>
      </c>
      <c r="H297" s="21">
        <f>H193+H133+H86+H209</f>
        <v>2652</v>
      </c>
      <c r="I297" s="21">
        <f>I193+I133+I86+I209</f>
        <v>0</v>
      </c>
      <c r="J297" s="21">
        <f>J193+J209+J243+J294+J133</f>
        <v>724789</v>
      </c>
      <c r="K297" s="21">
        <f>K193</f>
        <v>19300</v>
      </c>
      <c r="L297" s="21">
        <f>J86</f>
        <v>26252</v>
      </c>
      <c r="M297" s="21">
        <f>M243</f>
        <v>24815</v>
      </c>
      <c r="N297" s="21">
        <f>L193</f>
        <v>400</v>
      </c>
      <c r="O297" s="21">
        <f>M193</f>
        <v>0</v>
      </c>
      <c r="P297" s="32" t="e">
        <f>#REF!+P194+L151+L135</f>
        <v>#REF!</v>
      </c>
      <c r="Q297" s="32"/>
      <c r="R297" s="60">
        <f>K86</f>
        <v>26734</v>
      </c>
      <c r="S297" s="158">
        <f>R193</f>
        <v>740.08</v>
      </c>
      <c r="T297" s="60"/>
      <c r="U297" s="164"/>
    </row>
    <row r="298" spans="1:21" x14ac:dyDescent="0.2">
      <c r="B298" s="15"/>
      <c r="C298" s="99"/>
      <c r="D298" s="123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10"/>
      <c r="U298" s="47"/>
    </row>
    <row r="299" spans="1:21" x14ac:dyDescent="0.2">
      <c r="B299" s="15"/>
      <c r="C299" s="3"/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10"/>
      <c r="U299" s="47"/>
    </row>
    <row r="300" spans="1:21" ht="15" x14ac:dyDescent="0.2">
      <c r="N300" s="63" t="s">
        <v>108</v>
      </c>
      <c r="O300" s="63"/>
      <c r="P300" s="70"/>
      <c r="Q300" s="70"/>
      <c r="R300" s="70"/>
    </row>
    <row r="301" spans="1:21" ht="15" x14ac:dyDescent="0.2">
      <c r="N301" s="63" t="s">
        <v>109</v>
      </c>
      <c r="O301" s="63"/>
      <c r="P301" s="70"/>
      <c r="Q301" s="70"/>
      <c r="R301" s="70"/>
    </row>
    <row r="302" spans="1:21" ht="15" x14ac:dyDescent="0.2">
      <c r="P302" s="70"/>
      <c r="Q302" s="70"/>
      <c r="R302" s="70"/>
    </row>
    <row r="305" ht="11.25" customHeight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</sheetData>
  <mergeCells count="17">
    <mergeCell ref="A23:C23"/>
    <mergeCell ref="A1:L1"/>
    <mergeCell ref="A10:C10"/>
    <mergeCell ref="A11:C11"/>
    <mergeCell ref="A12:C12"/>
    <mergeCell ref="A13:C13"/>
    <mergeCell ref="A14:C14"/>
    <mergeCell ref="A24:C24"/>
    <mergeCell ref="A25:C25"/>
    <mergeCell ref="A29:C29"/>
    <mergeCell ref="A35:C35"/>
    <mergeCell ref="A36:C36"/>
    <mergeCell ref="A15:C15"/>
    <mergeCell ref="A16:C16"/>
    <mergeCell ref="A17:C17"/>
    <mergeCell ref="A19:C19"/>
    <mergeCell ref="A20:C20"/>
  </mergeCells>
  <pageMargins left="0.19685039370078741" right="0.19685039370078741" top="0.55118110236220474" bottom="0.51181102362204722" header="0.70866141732283472" footer="0.51181102362204722"/>
  <pageSetup paperSize="9" scale="57" orientation="landscape" r:id="rId1"/>
  <headerFooter alignWithMargins="0"/>
  <rowBreaks count="2" manualBreakCount="2">
    <brk id="46" max="19" man="1"/>
    <brk id="197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7"/>
  <sheetViews>
    <sheetView view="pageBreakPreview" zoomScale="75" zoomScaleNormal="75" zoomScaleSheetLayoutView="75" workbookViewId="0">
      <selection activeCell="C84" sqref="C84"/>
    </sheetView>
  </sheetViews>
  <sheetFormatPr defaultRowHeight="14.25" x14ac:dyDescent="0.2"/>
  <cols>
    <col min="1" max="1" width="10.28515625" style="49" customWidth="1"/>
    <col min="2" max="2" width="27.85546875" style="50" customWidth="1"/>
    <col min="3" max="3" width="16.140625" style="42" customWidth="1"/>
    <col min="4" max="4" width="17.28515625" style="51" customWidth="1"/>
    <col min="5" max="5" width="15" style="42" customWidth="1"/>
    <col min="6" max="6" width="16.7109375" style="42" customWidth="1"/>
    <col min="7" max="7" width="14.85546875" style="42" customWidth="1"/>
    <col min="8" max="8" width="12.42578125" style="42" customWidth="1"/>
    <col min="9" max="9" width="10" style="42" customWidth="1"/>
    <col min="10" max="10" width="13.85546875" style="42" customWidth="1"/>
    <col min="11" max="11" width="13" style="42" customWidth="1"/>
    <col min="12" max="13" width="12.85546875" style="42" customWidth="1"/>
    <col min="14" max="14" width="11.140625" style="42" customWidth="1"/>
    <col min="15" max="15" width="13.42578125" style="42" customWidth="1"/>
    <col min="16" max="16" width="16.7109375" style="42" hidden="1" customWidth="1"/>
    <col min="17" max="17" width="16.42578125" style="42" hidden="1" customWidth="1"/>
    <col min="18" max="18" width="11.42578125" style="42" customWidth="1"/>
    <col min="19" max="19" width="12.85546875" style="42" customWidth="1"/>
    <col min="20" max="20" width="12.7109375" style="42" customWidth="1"/>
    <col min="21" max="21" width="11.5703125" style="42" customWidth="1"/>
    <col min="22" max="16384" width="9.140625" style="42"/>
  </cols>
  <sheetData>
    <row r="1" spans="1:18" ht="24.75" customHeight="1" x14ac:dyDescent="0.25">
      <c r="A1" s="264" t="s">
        <v>175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1"/>
      <c r="N1" s="2" t="s">
        <v>6</v>
      </c>
      <c r="O1" s="3"/>
      <c r="P1" s="163"/>
      <c r="Q1" s="163"/>
      <c r="R1" s="163"/>
    </row>
    <row r="2" spans="1:18" ht="20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3"/>
      <c r="Q2" s="163"/>
      <c r="R2" s="163"/>
    </row>
    <row r="3" spans="1:18" ht="18" customHeight="1" x14ac:dyDescent="0.25">
      <c r="A3" s="38" t="s">
        <v>154</v>
      </c>
      <c r="B3" s="39"/>
      <c r="C3" s="9"/>
      <c r="D3" s="37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ht="18" customHeight="1" x14ac:dyDescent="0.25">
      <c r="A4" s="38" t="s">
        <v>141</v>
      </c>
      <c r="B4" s="39"/>
      <c r="C4" s="164"/>
      <c r="D4" s="165"/>
    </row>
    <row r="5" spans="1:18" ht="18" customHeight="1" x14ac:dyDescent="0.25">
      <c r="A5" s="41" t="s">
        <v>139</v>
      </c>
      <c r="B5" s="39" t="s">
        <v>186</v>
      </c>
      <c r="C5" s="164"/>
      <c r="D5" s="165"/>
    </row>
    <row r="6" spans="1:18" ht="18" customHeight="1" x14ac:dyDescent="0.25">
      <c r="A6" s="41" t="s">
        <v>138</v>
      </c>
      <c r="B6" s="39" t="s">
        <v>187</v>
      </c>
      <c r="C6" s="164"/>
      <c r="D6" s="165"/>
    </row>
    <row r="7" spans="1:18" ht="18" customHeight="1" x14ac:dyDescent="0.25">
      <c r="A7" s="38" t="s">
        <v>137</v>
      </c>
      <c r="B7" s="39" t="s">
        <v>173</v>
      </c>
      <c r="C7" s="164"/>
      <c r="D7" s="165"/>
    </row>
    <row r="8" spans="1:18" ht="38.25" customHeight="1" thickBot="1" x14ac:dyDescent="0.25">
      <c r="A8" s="5" t="s">
        <v>1</v>
      </c>
      <c r="B8" s="6"/>
      <c r="C8" s="7"/>
      <c r="D8" s="8" t="s">
        <v>142</v>
      </c>
      <c r="E8" s="8" t="s">
        <v>131</v>
      </c>
      <c r="F8" s="8" t="s">
        <v>143</v>
      </c>
      <c r="G8" s="166"/>
      <c r="H8" s="166"/>
    </row>
    <row r="9" spans="1:18" ht="19.5" customHeight="1" thickTop="1" x14ac:dyDescent="0.3">
      <c r="A9" s="43" t="s">
        <v>62</v>
      </c>
      <c r="B9" s="44"/>
      <c r="C9" s="45"/>
      <c r="D9" s="127">
        <f>D10+D11+D12+D13+D14+D15</f>
        <v>68482</v>
      </c>
      <c r="E9" s="139"/>
      <c r="F9" s="139"/>
      <c r="G9" s="166"/>
      <c r="H9" s="166"/>
    </row>
    <row r="10" spans="1:18" ht="19.5" customHeight="1" x14ac:dyDescent="0.2">
      <c r="A10" s="263" t="s">
        <v>169</v>
      </c>
      <c r="B10" s="263"/>
      <c r="C10" s="263"/>
      <c r="D10" s="159">
        <f>K83</f>
        <v>663</v>
      </c>
      <c r="E10" s="140"/>
      <c r="F10" s="140"/>
      <c r="G10" s="166"/>
      <c r="H10" s="166"/>
    </row>
    <row r="11" spans="1:18" ht="20.25" customHeight="1" x14ac:dyDescent="0.25">
      <c r="A11" s="263" t="s">
        <v>63</v>
      </c>
      <c r="B11" s="263"/>
      <c r="C11" s="263"/>
      <c r="D11" s="126">
        <f>K57</f>
        <v>15472</v>
      </c>
      <c r="E11" s="141"/>
      <c r="F11" s="141"/>
      <c r="G11" s="167"/>
      <c r="H11" s="167"/>
    </row>
    <row r="12" spans="1:18" ht="20.25" customHeight="1" x14ac:dyDescent="0.25">
      <c r="A12" s="261" t="s">
        <v>64</v>
      </c>
      <c r="B12" s="261"/>
      <c r="C12" s="261"/>
      <c r="D12" s="126">
        <f>J62</f>
        <v>37400</v>
      </c>
      <c r="E12" s="141"/>
      <c r="F12" s="141"/>
      <c r="G12" s="167"/>
      <c r="H12" s="167"/>
    </row>
    <row r="13" spans="1:18" ht="20.25" customHeight="1" x14ac:dyDescent="0.25">
      <c r="A13" s="261" t="s">
        <v>65</v>
      </c>
      <c r="B13" s="261"/>
      <c r="C13" s="261"/>
      <c r="D13" s="126">
        <f>J67</f>
        <v>8284</v>
      </c>
      <c r="E13" s="141"/>
      <c r="F13" s="141"/>
      <c r="G13" s="167"/>
      <c r="H13" s="167"/>
    </row>
    <row r="14" spans="1:18" ht="20.25" customHeight="1" x14ac:dyDescent="0.25">
      <c r="A14" s="261" t="s">
        <v>66</v>
      </c>
      <c r="B14" s="261"/>
      <c r="C14" s="261"/>
      <c r="D14" s="126">
        <f>J68</f>
        <v>3000</v>
      </c>
      <c r="E14" s="141"/>
      <c r="F14" s="141"/>
      <c r="G14" s="167"/>
      <c r="H14" s="167"/>
    </row>
    <row r="15" spans="1:18" ht="20.25" customHeight="1" x14ac:dyDescent="0.25">
      <c r="A15" s="261" t="s">
        <v>67</v>
      </c>
      <c r="B15" s="261"/>
      <c r="C15" s="261"/>
      <c r="D15" s="126">
        <f>J73</f>
        <v>3663</v>
      </c>
      <c r="E15" s="141"/>
      <c r="F15" s="141"/>
      <c r="G15" s="167"/>
      <c r="H15" s="167"/>
    </row>
    <row r="16" spans="1:18" ht="20.25" customHeight="1" x14ac:dyDescent="0.55000000000000004">
      <c r="A16" s="262" t="s">
        <v>68</v>
      </c>
      <c r="B16" s="262"/>
      <c r="C16" s="262"/>
      <c r="D16" s="129">
        <f>D17+D19+D20+D18+D21</f>
        <v>146950</v>
      </c>
      <c r="E16" s="142"/>
      <c r="F16" s="142"/>
      <c r="G16" s="167"/>
      <c r="H16" s="167"/>
    </row>
    <row r="17" spans="1:8" ht="20.25" customHeight="1" x14ac:dyDescent="0.25">
      <c r="A17" s="263" t="s">
        <v>69</v>
      </c>
      <c r="B17" s="263"/>
      <c r="C17" s="263"/>
      <c r="D17" s="130">
        <f>D133</f>
        <v>65855</v>
      </c>
      <c r="E17" s="141"/>
      <c r="F17" s="141"/>
      <c r="G17" s="167"/>
      <c r="H17" s="167"/>
    </row>
    <row r="18" spans="1:8" ht="20.25" customHeight="1" x14ac:dyDescent="0.25">
      <c r="A18" s="69" t="s">
        <v>148</v>
      </c>
      <c r="B18" s="69"/>
      <c r="C18" s="69"/>
      <c r="D18" s="130">
        <f>L133</f>
        <v>5022</v>
      </c>
      <c r="E18" s="141"/>
      <c r="F18" s="141"/>
      <c r="G18" s="167"/>
      <c r="H18" s="167"/>
    </row>
    <row r="19" spans="1:8" ht="20.25" customHeight="1" x14ac:dyDescent="0.25">
      <c r="A19" s="263" t="s">
        <v>70</v>
      </c>
      <c r="B19" s="263"/>
      <c r="C19" s="263"/>
      <c r="D19" s="130">
        <f>F133</f>
        <v>66100</v>
      </c>
      <c r="E19" s="141"/>
      <c r="F19" s="141"/>
      <c r="G19" s="167"/>
      <c r="H19" s="167"/>
    </row>
    <row r="20" spans="1:8" ht="20.25" customHeight="1" x14ac:dyDescent="0.25">
      <c r="A20" s="263" t="s">
        <v>71</v>
      </c>
      <c r="B20" s="263"/>
      <c r="C20" s="263"/>
      <c r="D20" s="130">
        <f>I133</f>
        <v>5973</v>
      </c>
      <c r="E20" s="141"/>
      <c r="F20" s="141"/>
      <c r="G20" s="167"/>
      <c r="H20" s="167"/>
    </row>
    <row r="21" spans="1:8" ht="20.25" customHeight="1" x14ac:dyDescent="0.25">
      <c r="A21" s="56" t="s">
        <v>170</v>
      </c>
      <c r="B21" s="56"/>
      <c r="C21" s="56"/>
      <c r="D21" s="130">
        <f>J133</f>
        <v>4000</v>
      </c>
      <c r="E21" s="141"/>
      <c r="F21" s="141"/>
      <c r="G21" s="167"/>
      <c r="H21" s="167"/>
    </row>
    <row r="22" spans="1:8" ht="20.25" customHeight="1" x14ac:dyDescent="0.55000000000000004">
      <c r="A22" s="58" t="s">
        <v>72</v>
      </c>
      <c r="B22" s="58"/>
      <c r="C22" s="56"/>
      <c r="D22" s="160">
        <f>D23+D24+D25+D26+D27+D28+D29+D30+D31+D32+D33+D34</f>
        <v>183660.54</v>
      </c>
      <c r="E22" s="142"/>
      <c r="F22" s="142"/>
      <c r="G22" s="167"/>
      <c r="H22" s="167"/>
    </row>
    <row r="23" spans="1:8" ht="19.5" customHeight="1" x14ac:dyDescent="0.25">
      <c r="A23" s="263" t="s">
        <v>73</v>
      </c>
      <c r="B23" s="263"/>
      <c r="C23" s="263"/>
      <c r="D23" s="130">
        <f>D191</f>
        <v>3366</v>
      </c>
      <c r="E23" s="141"/>
      <c r="F23" s="141"/>
      <c r="G23" s="167"/>
      <c r="H23" s="167"/>
    </row>
    <row r="24" spans="1:8" ht="39.75" customHeight="1" x14ac:dyDescent="0.25">
      <c r="A24" s="257" t="s">
        <v>7</v>
      </c>
      <c r="B24" s="257"/>
      <c r="C24" s="257"/>
      <c r="D24" s="136">
        <f>E191</f>
        <v>2800</v>
      </c>
      <c r="E24" s="143"/>
      <c r="F24" s="144"/>
      <c r="G24" s="167"/>
      <c r="H24" s="167"/>
    </row>
    <row r="25" spans="1:8" ht="20.25" customHeight="1" x14ac:dyDescent="0.25">
      <c r="A25" s="258" t="s">
        <v>74</v>
      </c>
      <c r="B25" s="258"/>
      <c r="C25" s="258"/>
      <c r="D25" s="130">
        <f>F191</f>
        <v>25050</v>
      </c>
      <c r="E25" s="144"/>
      <c r="F25" s="144"/>
      <c r="G25" s="167"/>
      <c r="H25" s="167"/>
    </row>
    <row r="26" spans="1:8" ht="20.25" customHeight="1" x14ac:dyDescent="0.25">
      <c r="A26" s="54" t="s">
        <v>53</v>
      </c>
      <c r="B26" s="54"/>
      <c r="C26" s="3"/>
      <c r="D26" s="136">
        <f>G191</f>
        <v>0</v>
      </c>
      <c r="E26" s="144"/>
      <c r="F26" s="144"/>
      <c r="G26" s="167"/>
      <c r="H26" s="167"/>
    </row>
    <row r="27" spans="1:8" ht="20.25" customHeight="1" x14ac:dyDescent="0.25">
      <c r="A27" s="54" t="s">
        <v>75</v>
      </c>
      <c r="B27" s="54"/>
      <c r="C27" s="3"/>
      <c r="D27" s="136">
        <f>H191</f>
        <v>2397</v>
      </c>
      <c r="E27" s="144"/>
      <c r="F27" s="144"/>
      <c r="G27" s="167"/>
      <c r="H27" s="167"/>
    </row>
    <row r="28" spans="1:8" ht="20.25" customHeight="1" x14ac:dyDescent="0.25">
      <c r="A28" s="54" t="s">
        <v>76</v>
      </c>
      <c r="B28" s="54"/>
      <c r="C28" s="3"/>
      <c r="D28" s="136">
        <f>I191</f>
        <v>2654.46</v>
      </c>
      <c r="E28" s="144"/>
      <c r="F28" s="144"/>
      <c r="G28" s="167"/>
      <c r="H28" s="167"/>
    </row>
    <row r="29" spans="1:8" ht="20.25" customHeight="1" x14ac:dyDescent="0.25">
      <c r="A29" s="259" t="s">
        <v>46</v>
      </c>
      <c r="B29" s="259"/>
      <c r="C29" s="259"/>
      <c r="D29" s="136">
        <f>J191</f>
        <v>109058.54000000001</v>
      </c>
      <c r="E29" s="144"/>
      <c r="F29" s="144"/>
      <c r="G29" s="167"/>
      <c r="H29" s="167"/>
    </row>
    <row r="30" spans="1:8" ht="20.25" customHeight="1" x14ac:dyDescent="0.25">
      <c r="A30" s="54" t="s">
        <v>77</v>
      </c>
      <c r="B30" s="54"/>
      <c r="C30" s="54"/>
      <c r="D30" s="136">
        <f>K191</f>
        <v>19674</v>
      </c>
      <c r="E30" s="144"/>
      <c r="F30" s="144"/>
      <c r="G30" s="167"/>
      <c r="H30" s="167"/>
    </row>
    <row r="31" spans="1:8" ht="26.25" customHeight="1" x14ac:dyDescent="0.25">
      <c r="A31" s="55" t="s">
        <v>55</v>
      </c>
      <c r="B31" s="55" t="s">
        <v>56</v>
      </c>
      <c r="C31" s="3"/>
      <c r="D31" s="136">
        <f>L191</f>
        <v>3683</v>
      </c>
      <c r="E31" s="144"/>
      <c r="F31" s="144"/>
      <c r="G31" s="167"/>
      <c r="H31" s="167"/>
    </row>
    <row r="32" spans="1:8" ht="20.25" customHeight="1" x14ac:dyDescent="0.25">
      <c r="A32" s="13" t="s">
        <v>60</v>
      </c>
      <c r="B32" s="3"/>
      <c r="C32" s="54"/>
      <c r="D32" s="136">
        <f>M191</f>
        <v>2039</v>
      </c>
      <c r="E32" s="144"/>
      <c r="F32" s="144"/>
      <c r="G32" s="167"/>
      <c r="H32" s="167"/>
    </row>
    <row r="33" spans="1:13" ht="20.25" customHeight="1" x14ac:dyDescent="0.25">
      <c r="A33" s="13" t="s">
        <v>136</v>
      </c>
      <c r="B33" s="13"/>
      <c r="C33" s="54"/>
      <c r="D33" s="94">
        <f>R191</f>
        <v>12938.54</v>
      </c>
      <c r="E33" s="144"/>
      <c r="F33" s="144"/>
      <c r="G33" s="167"/>
      <c r="H33" s="167"/>
    </row>
    <row r="34" spans="1:13" ht="20.25" customHeight="1" x14ac:dyDescent="0.25">
      <c r="A34" s="13"/>
      <c r="B34" s="13"/>
      <c r="C34" s="54"/>
      <c r="D34" s="94"/>
      <c r="E34" s="141"/>
      <c r="F34" s="141"/>
      <c r="G34" s="167"/>
      <c r="H34" s="167"/>
    </row>
    <row r="35" spans="1:13" ht="23.25" customHeight="1" x14ac:dyDescent="0.55000000000000004">
      <c r="A35" s="260" t="s">
        <v>78</v>
      </c>
      <c r="B35" s="260"/>
      <c r="C35" s="260"/>
      <c r="D35" s="135">
        <f>D36</f>
        <v>2300</v>
      </c>
      <c r="E35" s="142"/>
      <c r="F35" s="142"/>
      <c r="G35" s="167"/>
      <c r="H35" s="167"/>
    </row>
    <row r="36" spans="1:13" ht="19.5" customHeight="1" x14ac:dyDescent="0.25">
      <c r="A36" s="259" t="s">
        <v>118</v>
      </c>
      <c r="B36" s="259"/>
      <c r="C36" s="259"/>
      <c r="D36" s="136">
        <f>C203</f>
        <v>2300</v>
      </c>
      <c r="E36" s="145"/>
      <c r="F36" s="145"/>
      <c r="G36" s="167"/>
      <c r="H36" s="167"/>
    </row>
    <row r="37" spans="1:13" s="172" customFormat="1" ht="19.5" customHeight="1" x14ac:dyDescent="0.25">
      <c r="A37" s="61" t="s">
        <v>112</v>
      </c>
      <c r="B37" s="61"/>
      <c r="C37" s="62"/>
      <c r="D37" s="138">
        <f>D38+D39</f>
        <v>29645</v>
      </c>
      <c r="E37" s="146"/>
      <c r="F37" s="59"/>
      <c r="G37" s="40"/>
      <c r="H37" s="171"/>
    </row>
    <row r="38" spans="1:13" ht="19.5" customHeight="1" x14ac:dyDescent="0.25">
      <c r="A38" s="54" t="s">
        <v>150</v>
      </c>
      <c r="B38" s="54"/>
      <c r="C38" s="54"/>
      <c r="D38" s="137">
        <f>M241</f>
        <v>3900</v>
      </c>
      <c r="E38" s="146"/>
      <c r="F38" s="146"/>
      <c r="G38" s="17"/>
      <c r="H38" s="167"/>
    </row>
    <row r="39" spans="1:13" ht="19.5" customHeight="1" x14ac:dyDescent="0.25">
      <c r="A39" s="54" t="s">
        <v>163</v>
      </c>
      <c r="B39" s="54"/>
      <c r="C39" s="54"/>
      <c r="D39" s="137">
        <f>D280</f>
        <v>25745</v>
      </c>
      <c r="E39" s="146"/>
      <c r="F39" s="146"/>
      <c r="G39" s="17"/>
      <c r="H39" s="167"/>
    </row>
    <row r="40" spans="1:13" ht="19.5" customHeight="1" x14ac:dyDescent="0.25">
      <c r="A40" s="61" t="s">
        <v>124</v>
      </c>
      <c r="B40" s="61"/>
      <c r="C40" s="54"/>
      <c r="D40" s="138">
        <f>D41</f>
        <v>689300</v>
      </c>
      <c r="E40" s="146"/>
      <c r="F40" s="146"/>
      <c r="G40" s="167"/>
      <c r="H40" s="167"/>
    </row>
    <row r="41" spans="1:13" ht="19.5" customHeight="1" x14ac:dyDescent="0.25">
      <c r="A41" s="64" t="s">
        <v>125</v>
      </c>
      <c r="B41" s="65"/>
      <c r="C41" s="54"/>
      <c r="D41" s="137">
        <f>C299</f>
        <v>689300</v>
      </c>
      <c r="E41" s="147"/>
      <c r="F41" s="147"/>
      <c r="G41" s="167"/>
      <c r="H41" s="167"/>
    </row>
    <row r="42" spans="1:13" ht="15.75" thickBot="1" x14ac:dyDescent="0.3">
      <c r="A42" s="66" t="s">
        <v>2</v>
      </c>
      <c r="B42" s="67"/>
      <c r="C42" s="68"/>
      <c r="D42" s="161">
        <f>D9+D16+D22+D35+D37+D40</f>
        <v>1120337.54</v>
      </c>
      <c r="E42" s="148">
        <f>E35+E22+E16+E9+E37+E40</f>
        <v>0</v>
      </c>
      <c r="F42" s="148">
        <f>F37+F35+F22+F16+F9+F40</f>
        <v>0</v>
      </c>
      <c r="G42" s="167"/>
      <c r="H42" s="167"/>
    </row>
    <row r="43" spans="1:13" ht="15.75" thickTop="1" x14ac:dyDescent="0.25">
      <c r="A43" s="173"/>
      <c r="B43" s="164"/>
      <c r="D43" s="174"/>
      <c r="E43" s="47"/>
    </row>
    <row r="44" spans="1:13" ht="15" x14ac:dyDescent="0.25">
      <c r="A44" s="175"/>
      <c r="B44" s="176"/>
      <c r="C44" s="176"/>
      <c r="D44" s="176"/>
      <c r="E44" s="176"/>
      <c r="F44" s="176"/>
      <c r="G44" s="176"/>
      <c r="H44" s="176"/>
      <c r="I44" s="176"/>
      <c r="K44" s="176"/>
      <c r="L44" s="176"/>
      <c r="M44" s="176"/>
    </row>
    <row r="45" spans="1:13" ht="15" x14ac:dyDescent="0.25">
      <c r="A45" s="177"/>
      <c r="B45" s="178"/>
      <c r="D45" s="47"/>
      <c r="E45" s="47"/>
      <c r="F45" s="47"/>
    </row>
    <row r="46" spans="1:13" ht="15" x14ac:dyDescent="0.25">
      <c r="A46" s="177"/>
      <c r="B46" s="178"/>
      <c r="D46" s="47"/>
      <c r="E46" s="47"/>
      <c r="F46" s="47"/>
      <c r="J46" s="176"/>
    </row>
    <row r="47" spans="1:13" ht="14.25" customHeight="1" x14ac:dyDescent="0.25">
      <c r="A47" s="177"/>
      <c r="B47" s="178"/>
      <c r="D47" s="47"/>
      <c r="E47" s="47"/>
      <c r="J47" s="176"/>
    </row>
    <row r="48" spans="1:13" ht="3" hidden="1" customHeight="1" x14ac:dyDescent="0.25">
      <c r="A48" s="177"/>
      <c r="B48" s="178"/>
      <c r="D48" s="47"/>
      <c r="E48" s="47"/>
      <c r="J48" s="176"/>
    </row>
    <row r="49" spans="1:22" ht="9.75" hidden="1" customHeight="1" x14ac:dyDescent="0.25">
      <c r="A49" s="177"/>
      <c r="B49" s="178"/>
      <c r="D49" s="47"/>
      <c r="E49" s="47"/>
      <c r="J49" s="176"/>
    </row>
    <row r="50" spans="1:22" ht="15" x14ac:dyDescent="0.25">
      <c r="A50" s="177"/>
      <c r="B50" s="178"/>
      <c r="D50" s="47"/>
      <c r="E50" s="47"/>
    </row>
    <row r="51" spans="1:22" ht="15" x14ac:dyDescent="0.25">
      <c r="A51" s="97" t="s">
        <v>151</v>
      </c>
      <c r="B51" s="98"/>
      <c r="C51" s="98"/>
      <c r="D51" s="46"/>
      <c r="E51" s="16"/>
      <c r="F51" s="16"/>
      <c r="G51" s="16"/>
      <c r="H51" s="16"/>
      <c r="I51" s="16"/>
      <c r="J51" s="3"/>
      <c r="K51" s="16"/>
      <c r="L51" s="16"/>
      <c r="M51" s="16"/>
      <c r="N51" s="16"/>
      <c r="O51" s="179"/>
    </row>
    <row r="52" spans="1:22" ht="15" x14ac:dyDescent="0.25">
      <c r="A52" s="97" t="s">
        <v>152</v>
      </c>
      <c r="B52" s="98"/>
      <c r="C52" s="98"/>
      <c r="D52" s="46"/>
      <c r="E52" s="16"/>
      <c r="F52" s="16"/>
      <c r="G52" s="16"/>
      <c r="H52" s="16"/>
      <c r="I52" s="16"/>
      <c r="J52" s="3"/>
      <c r="K52" s="16"/>
      <c r="L52" s="16"/>
      <c r="M52" s="16"/>
      <c r="N52" s="16"/>
      <c r="O52" s="179"/>
    </row>
    <row r="53" spans="1:22" ht="13.5" customHeight="1" x14ac:dyDescent="0.25">
      <c r="A53" s="102"/>
      <c r="B53" s="102"/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80"/>
    </row>
    <row r="54" spans="1:22" ht="9.75" customHeight="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5"/>
      <c r="N54" s="3"/>
      <c r="O54" s="179"/>
      <c r="P54" s="155"/>
      <c r="Q54" s="155"/>
    </row>
    <row r="55" spans="1:22" s="51" customFormat="1" ht="45" x14ac:dyDescent="0.25">
      <c r="A55" s="31" t="s">
        <v>8</v>
      </c>
      <c r="B55" s="31" t="s">
        <v>3</v>
      </c>
      <c r="C55" s="18" t="s">
        <v>144</v>
      </c>
      <c r="D55" s="18" t="s">
        <v>9</v>
      </c>
      <c r="E55" s="18" t="s">
        <v>0</v>
      </c>
      <c r="F55" s="18" t="s">
        <v>10</v>
      </c>
      <c r="G55" s="18" t="s">
        <v>53</v>
      </c>
      <c r="H55" s="18" t="s">
        <v>52</v>
      </c>
      <c r="I55" s="18" t="s">
        <v>51</v>
      </c>
      <c r="J55" s="18" t="s">
        <v>50</v>
      </c>
      <c r="K55" s="18" t="s">
        <v>79</v>
      </c>
      <c r="L55" s="18" t="s">
        <v>54</v>
      </c>
      <c r="M55" s="22" t="s">
        <v>132</v>
      </c>
      <c r="N55" s="22" t="s">
        <v>145</v>
      </c>
      <c r="O55" s="165"/>
      <c r="P55" s="181"/>
      <c r="Q55" s="181"/>
      <c r="R55" s="182"/>
    </row>
    <row r="56" spans="1:22" ht="14.25" customHeight="1" x14ac:dyDescent="0.2">
      <c r="A56" s="24"/>
      <c r="B56" s="106"/>
      <c r="C56" s="19"/>
      <c r="D56" s="19"/>
      <c r="E56" s="3"/>
      <c r="F56" s="19"/>
      <c r="G56" s="19"/>
      <c r="H56" s="19"/>
      <c r="I56" s="19"/>
      <c r="J56" s="19"/>
      <c r="K56" s="19"/>
      <c r="L56" s="19"/>
      <c r="M56" s="19"/>
      <c r="N56" s="19"/>
      <c r="O56" s="162"/>
    </row>
    <row r="57" spans="1:22" ht="16.5" customHeight="1" x14ac:dyDescent="0.2">
      <c r="A57" s="27">
        <v>32</v>
      </c>
      <c r="B57" s="28" t="s">
        <v>11</v>
      </c>
      <c r="C57" s="20">
        <f>SUM(C58:C82)</f>
        <v>67819</v>
      </c>
      <c r="D57" s="20">
        <f>D74+D75+D76</f>
        <v>0</v>
      </c>
      <c r="E57" s="20">
        <v>0</v>
      </c>
      <c r="F57" s="20">
        <f t="shared" ref="F57:L57" si="0">SUM(F58:F82)</f>
        <v>0</v>
      </c>
      <c r="G57" s="20"/>
      <c r="H57" s="20"/>
      <c r="I57" s="20">
        <f t="shared" si="0"/>
        <v>0</v>
      </c>
      <c r="J57" s="20">
        <f>J62+J67+J68+J73</f>
        <v>52347</v>
      </c>
      <c r="K57" s="20">
        <f>SUM(K58:K81)</f>
        <v>15472</v>
      </c>
      <c r="L57" s="19">
        <f t="shared" si="0"/>
        <v>0</v>
      </c>
      <c r="M57" s="20"/>
      <c r="N57" s="20"/>
      <c r="O57" s="184"/>
    </row>
    <row r="58" spans="1:22" ht="14.25" hidden="1" customHeight="1" x14ac:dyDescent="0.25">
      <c r="A58" s="24">
        <v>3211</v>
      </c>
      <c r="B58" s="25" t="s">
        <v>12</v>
      </c>
      <c r="C58" s="19">
        <f>K58</f>
        <v>139</v>
      </c>
      <c r="D58" s="19"/>
      <c r="E58" s="19"/>
      <c r="F58" s="19"/>
      <c r="G58" s="19"/>
      <c r="H58" s="19"/>
      <c r="I58" s="19"/>
      <c r="J58" s="19"/>
      <c r="K58" s="19">
        <v>139</v>
      </c>
      <c r="L58" s="19"/>
      <c r="M58" s="19"/>
      <c r="N58" s="19"/>
      <c r="O58" s="162"/>
      <c r="P58" s="168"/>
      <c r="Q58" s="168"/>
      <c r="S58" s="168"/>
    </row>
    <row r="59" spans="1:22" ht="14.25" hidden="1" customHeight="1" x14ac:dyDescent="0.25">
      <c r="A59" s="24">
        <v>3213</v>
      </c>
      <c r="B59" s="25" t="s">
        <v>14</v>
      </c>
      <c r="C59" s="19">
        <f t="shared" ref="C59:C70" si="1">K59</f>
        <v>152</v>
      </c>
      <c r="D59" s="19"/>
      <c r="E59" s="19"/>
      <c r="F59" s="19"/>
      <c r="G59" s="19"/>
      <c r="H59" s="19"/>
      <c r="I59" s="19"/>
      <c r="J59" s="19"/>
      <c r="K59" s="19">
        <v>152</v>
      </c>
      <c r="L59" s="19"/>
      <c r="M59" s="19"/>
      <c r="N59" s="19"/>
      <c r="O59" s="162"/>
      <c r="V59" s="168"/>
    </row>
    <row r="60" spans="1:22" ht="14.25" hidden="1" customHeight="1" x14ac:dyDescent="0.25">
      <c r="A60" s="24">
        <v>3214</v>
      </c>
      <c r="B60" s="25" t="s">
        <v>105</v>
      </c>
      <c r="C60" s="19">
        <f t="shared" si="1"/>
        <v>16</v>
      </c>
      <c r="D60" s="19"/>
      <c r="E60" s="19"/>
      <c r="F60" s="19"/>
      <c r="G60" s="19"/>
      <c r="H60" s="19"/>
      <c r="I60" s="19"/>
      <c r="J60" s="19"/>
      <c r="K60" s="19">
        <v>16</v>
      </c>
      <c r="L60" s="19"/>
      <c r="M60" s="19"/>
      <c r="N60" s="19"/>
      <c r="O60" s="162"/>
      <c r="V60" s="168"/>
    </row>
    <row r="61" spans="1:22" ht="14.25" hidden="1" customHeight="1" x14ac:dyDescent="0.2">
      <c r="A61" s="24">
        <v>3221</v>
      </c>
      <c r="B61" s="25" t="s">
        <v>15</v>
      </c>
      <c r="C61" s="19">
        <f t="shared" si="1"/>
        <v>2100</v>
      </c>
      <c r="D61" s="19"/>
      <c r="E61" s="19"/>
      <c r="F61" s="19"/>
      <c r="G61" s="19"/>
      <c r="H61" s="19"/>
      <c r="I61" s="19"/>
      <c r="J61" s="19"/>
      <c r="K61" s="19">
        <v>2100</v>
      </c>
      <c r="L61" s="19"/>
      <c r="M61" s="19"/>
      <c r="N61" s="19"/>
      <c r="O61" s="162"/>
    </row>
    <row r="62" spans="1:22" ht="14.25" hidden="1" customHeight="1" x14ac:dyDescent="0.2">
      <c r="A62" s="24">
        <v>3223</v>
      </c>
      <c r="B62" s="25" t="s">
        <v>16</v>
      </c>
      <c r="C62" s="19">
        <f>J62</f>
        <v>37400</v>
      </c>
      <c r="D62" s="19"/>
      <c r="E62" s="19"/>
      <c r="F62" s="19"/>
      <c r="G62" s="19"/>
      <c r="H62" s="19"/>
      <c r="I62" s="19"/>
      <c r="J62" s="19">
        <v>37400</v>
      </c>
      <c r="K62" s="19"/>
      <c r="L62" s="19"/>
      <c r="M62" s="19"/>
      <c r="N62" s="19"/>
      <c r="O62" s="162"/>
    </row>
    <row r="63" spans="1:22" ht="14.25" hidden="1" customHeight="1" x14ac:dyDescent="0.2">
      <c r="A63" s="24">
        <v>3224</v>
      </c>
      <c r="B63" s="25" t="s">
        <v>17</v>
      </c>
      <c r="C63" s="19">
        <f t="shared" si="1"/>
        <v>1000</v>
      </c>
      <c r="D63" s="19"/>
      <c r="E63" s="19"/>
      <c r="F63" s="19"/>
      <c r="G63" s="19"/>
      <c r="H63" s="19"/>
      <c r="I63" s="19"/>
      <c r="J63" s="19"/>
      <c r="K63" s="19">
        <v>1000</v>
      </c>
      <c r="L63" s="19"/>
      <c r="M63" s="19"/>
      <c r="N63" s="19"/>
      <c r="O63" s="162"/>
    </row>
    <row r="64" spans="1:22" ht="14.25" hidden="1" customHeight="1" x14ac:dyDescent="0.2">
      <c r="A64" s="24">
        <v>3225</v>
      </c>
      <c r="B64" s="25" t="s">
        <v>18</v>
      </c>
      <c r="C64" s="19">
        <f t="shared" si="1"/>
        <v>66</v>
      </c>
      <c r="D64" s="19"/>
      <c r="E64" s="19"/>
      <c r="F64" s="19"/>
      <c r="G64" s="19"/>
      <c r="H64" s="19"/>
      <c r="I64" s="19"/>
      <c r="J64" s="19"/>
      <c r="K64" s="19">
        <v>66</v>
      </c>
      <c r="L64" s="19"/>
      <c r="M64" s="19"/>
      <c r="N64" s="19"/>
      <c r="O64" s="162"/>
    </row>
    <row r="65" spans="1:15" ht="14.25" hidden="1" customHeight="1" x14ac:dyDescent="0.2">
      <c r="A65" s="24">
        <v>3227</v>
      </c>
      <c r="B65" s="25" t="s">
        <v>19</v>
      </c>
      <c r="C65" s="19">
        <f>K65</f>
        <v>228</v>
      </c>
      <c r="D65" s="19"/>
      <c r="E65" s="19"/>
      <c r="F65" s="19"/>
      <c r="G65" s="19"/>
      <c r="H65" s="19"/>
      <c r="I65" s="19"/>
      <c r="J65" s="19"/>
      <c r="K65" s="19">
        <v>228</v>
      </c>
      <c r="L65" s="19"/>
      <c r="M65" s="19"/>
      <c r="N65" s="19"/>
      <c r="O65" s="162"/>
    </row>
    <row r="66" spans="1:15" ht="14.25" hidden="1" customHeight="1" x14ac:dyDescent="0.2">
      <c r="A66" s="24">
        <v>3231</v>
      </c>
      <c r="B66" s="25" t="s">
        <v>20</v>
      </c>
      <c r="C66" s="19">
        <f t="shared" si="1"/>
        <v>1175</v>
      </c>
      <c r="D66" s="19"/>
      <c r="E66" s="19"/>
      <c r="F66" s="19"/>
      <c r="G66" s="19"/>
      <c r="H66" s="19"/>
      <c r="I66" s="19"/>
      <c r="J66" s="19"/>
      <c r="K66" s="19">
        <v>1175</v>
      </c>
      <c r="L66" s="19"/>
      <c r="M66" s="19"/>
      <c r="N66" s="19"/>
      <c r="O66" s="162"/>
    </row>
    <row r="67" spans="1:15" ht="14.25" hidden="1" customHeight="1" x14ac:dyDescent="0.2">
      <c r="A67" s="24">
        <v>32319</v>
      </c>
      <c r="B67" s="25" t="s">
        <v>47</v>
      </c>
      <c r="C67" s="19">
        <f>J67</f>
        <v>8284</v>
      </c>
      <c r="D67" s="19"/>
      <c r="E67" s="19"/>
      <c r="F67" s="19"/>
      <c r="G67" s="19"/>
      <c r="H67" s="19"/>
      <c r="I67" s="19"/>
      <c r="J67" s="19">
        <v>8284</v>
      </c>
      <c r="K67" s="19"/>
      <c r="L67" s="19"/>
      <c r="M67" s="19"/>
      <c r="N67" s="19"/>
      <c r="O67" s="162"/>
    </row>
    <row r="68" spans="1:15" ht="14.25" hidden="1" customHeight="1" x14ac:dyDescent="0.2">
      <c r="A68" s="24">
        <v>3232</v>
      </c>
      <c r="B68" s="25" t="s">
        <v>21</v>
      </c>
      <c r="C68" s="19">
        <f>J68+K68</f>
        <v>4691</v>
      </c>
      <c r="D68" s="19"/>
      <c r="E68" s="19"/>
      <c r="F68" s="19"/>
      <c r="G68" s="19"/>
      <c r="H68" s="19"/>
      <c r="I68" s="19"/>
      <c r="J68" s="19">
        <v>3000</v>
      </c>
      <c r="K68" s="19">
        <v>1691</v>
      </c>
      <c r="L68" s="19"/>
      <c r="M68" s="19"/>
      <c r="N68" s="19"/>
      <c r="O68" s="162"/>
    </row>
    <row r="69" spans="1:15" ht="14.25" hidden="1" customHeight="1" x14ac:dyDescent="0.2">
      <c r="A69" s="24">
        <v>3233</v>
      </c>
      <c r="B69" s="25" t="s">
        <v>22</v>
      </c>
      <c r="C69" s="19">
        <f t="shared" si="1"/>
        <v>248</v>
      </c>
      <c r="D69" s="19"/>
      <c r="E69" s="19"/>
      <c r="F69" s="19"/>
      <c r="G69" s="19"/>
      <c r="H69" s="19"/>
      <c r="I69" s="19"/>
      <c r="J69" s="19"/>
      <c r="K69" s="19">
        <v>248</v>
      </c>
      <c r="L69" s="19"/>
      <c r="M69" s="19"/>
      <c r="N69" s="19"/>
      <c r="O69" s="162"/>
    </row>
    <row r="70" spans="1:15" ht="14.25" hidden="1" customHeight="1" x14ac:dyDescent="0.2">
      <c r="A70" s="24">
        <v>3234</v>
      </c>
      <c r="B70" s="25" t="s">
        <v>23</v>
      </c>
      <c r="C70" s="19">
        <f t="shared" si="1"/>
        <v>2963</v>
      </c>
      <c r="D70" s="19"/>
      <c r="E70" s="19"/>
      <c r="F70" s="19"/>
      <c r="G70" s="19"/>
      <c r="H70" s="19"/>
      <c r="I70" s="19"/>
      <c r="J70" s="19"/>
      <c r="K70" s="19">
        <v>2963</v>
      </c>
      <c r="L70" s="19"/>
      <c r="M70" s="19"/>
      <c r="N70" s="19"/>
      <c r="O70" s="162"/>
    </row>
    <row r="71" spans="1:15" ht="14.25" hidden="1" customHeight="1" x14ac:dyDescent="0.2">
      <c r="A71" s="24">
        <v>3235</v>
      </c>
      <c r="B71" s="25" t="s">
        <v>24</v>
      </c>
      <c r="C71" s="19">
        <f>K71</f>
        <v>690</v>
      </c>
      <c r="D71" s="19"/>
      <c r="E71" s="19"/>
      <c r="F71" s="19"/>
      <c r="G71" s="19"/>
      <c r="H71" s="19"/>
      <c r="I71" s="19"/>
      <c r="J71" s="19"/>
      <c r="K71" s="19">
        <v>690</v>
      </c>
      <c r="L71" s="19"/>
      <c r="M71" s="19"/>
      <c r="N71" s="19"/>
      <c r="O71" s="162"/>
    </row>
    <row r="72" spans="1:15" ht="14.25" hidden="1" customHeight="1" x14ac:dyDescent="0.2">
      <c r="A72" s="24">
        <v>3236</v>
      </c>
      <c r="B72" s="25" t="s">
        <v>25</v>
      </c>
      <c r="C72" s="19">
        <f>K72</f>
        <v>64</v>
      </c>
      <c r="D72" s="19"/>
      <c r="E72" s="19"/>
      <c r="F72" s="19"/>
      <c r="G72" s="19"/>
      <c r="H72" s="19"/>
      <c r="I72" s="19"/>
      <c r="J72" s="19"/>
      <c r="K72" s="19">
        <v>64</v>
      </c>
      <c r="L72" s="19"/>
      <c r="M72" s="19"/>
      <c r="N72" s="19"/>
      <c r="O72" s="162"/>
    </row>
    <row r="73" spans="1:15" ht="14.25" hidden="1" customHeight="1" x14ac:dyDescent="0.2">
      <c r="A73" s="24">
        <v>3236</v>
      </c>
      <c r="B73" s="25" t="s">
        <v>48</v>
      </c>
      <c r="C73" s="19">
        <f>SUM(D73:K73)</f>
        <v>3663</v>
      </c>
      <c r="D73" s="19"/>
      <c r="E73" s="19"/>
      <c r="F73" s="19"/>
      <c r="G73" s="19"/>
      <c r="H73" s="19"/>
      <c r="I73" s="19"/>
      <c r="J73" s="19">
        <v>3663</v>
      </c>
      <c r="K73" s="19"/>
      <c r="L73" s="19"/>
      <c r="M73" s="19"/>
      <c r="N73" s="19"/>
      <c r="O73" s="162"/>
    </row>
    <row r="74" spans="1:15" ht="14.25" hidden="1" customHeight="1" x14ac:dyDescent="0.2">
      <c r="A74" s="24">
        <v>3237</v>
      </c>
      <c r="B74" s="25" t="s">
        <v>26</v>
      </c>
      <c r="C74" s="19">
        <f>K74</f>
        <v>396</v>
      </c>
      <c r="D74" s="19"/>
      <c r="E74" s="19"/>
      <c r="F74" s="19"/>
      <c r="G74" s="19"/>
      <c r="H74" s="19"/>
      <c r="I74" s="19"/>
      <c r="J74" s="109"/>
      <c r="K74" s="19">
        <v>396</v>
      </c>
      <c r="L74" s="19"/>
      <c r="M74" s="19"/>
      <c r="N74" s="19"/>
      <c r="O74" s="162"/>
    </row>
    <row r="75" spans="1:15" ht="14.25" hidden="1" customHeight="1" x14ac:dyDescent="0.2">
      <c r="A75" s="24">
        <v>3238</v>
      </c>
      <c r="B75" s="25" t="s">
        <v>27</v>
      </c>
      <c r="C75" s="19">
        <f t="shared" ref="C75:C81" si="2">K75</f>
        <v>1545</v>
      </c>
      <c r="D75" s="19"/>
      <c r="E75" s="19"/>
      <c r="F75" s="19"/>
      <c r="G75" s="19"/>
      <c r="H75" s="19"/>
      <c r="I75" s="19"/>
      <c r="J75" s="19"/>
      <c r="K75" s="19">
        <v>1545</v>
      </c>
      <c r="L75" s="19"/>
      <c r="M75" s="19"/>
      <c r="N75" s="19"/>
      <c r="O75" s="162"/>
    </row>
    <row r="76" spans="1:15" ht="14.25" hidden="1" customHeight="1" x14ac:dyDescent="0.2">
      <c r="A76" s="24">
        <v>3239</v>
      </c>
      <c r="B76" s="25" t="s">
        <v>28</v>
      </c>
      <c r="C76" s="19">
        <f t="shared" si="2"/>
        <v>727</v>
      </c>
      <c r="D76" s="19"/>
      <c r="E76" s="19"/>
      <c r="F76" s="19"/>
      <c r="G76" s="19"/>
      <c r="H76" s="19"/>
      <c r="I76" s="19"/>
      <c r="J76" s="19"/>
      <c r="K76" s="19">
        <v>727</v>
      </c>
      <c r="L76" s="19"/>
      <c r="M76" s="19"/>
      <c r="N76" s="19"/>
      <c r="O76" s="162"/>
    </row>
    <row r="77" spans="1:15" ht="14.25" hidden="1" customHeight="1" x14ac:dyDescent="0.2">
      <c r="A77" s="24">
        <v>3292</v>
      </c>
      <c r="B77" s="25" t="s">
        <v>29</v>
      </c>
      <c r="C77" s="19">
        <f>K77</f>
        <v>1455</v>
      </c>
      <c r="D77" s="19"/>
      <c r="E77" s="19"/>
      <c r="F77" s="19"/>
      <c r="G77" s="19"/>
      <c r="H77" s="19"/>
      <c r="I77" s="19"/>
      <c r="J77" s="19"/>
      <c r="K77" s="19">
        <v>1455</v>
      </c>
      <c r="L77" s="19"/>
      <c r="M77" s="19"/>
      <c r="N77" s="19"/>
      <c r="O77" s="162"/>
    </row>
    <row r="78" spans="1:15" ht="14.25" hidden="1" customHeight="1" x14ac:dyDescent="0.2">
      <c r="A78" s="24">
        <v>3293</v>
      </c>
      <c r="B78" s="25" t="s">
        <v>30</v>
      </c>
      <c r="C78" s="19">
        <f>K78</f>
        <v>40</v>
      </c>
      <c r="D78" s="19"/>
      <c r="E78" s="19"/>
      <c r="F78" s="19"/>
      <c r="G78" s="19"/>
      <c r="H78" s="19"/>
      <c r="I78" s="19"/>
      <c r="J78" s="19"/>
      <c r="K78" s="19">
        <v>40</v>
      </c>
      <c r="L78" s="19"/>
      <c r="M78" s="19"/>
      <c r="N78" s="19"/>
      <c r="O78" s="162"/>
    </row>
    <row r="79" spans="1:15" ht="14.25" hidden="1" customHeight="1" x14ac:dyDescent="0.2">
      <c r="A79" s="24">
        <v>3294</v>
      </c>
      <c r="B79" s="25" t="s">
        <v>31</v>
      </c>
      <c r="C79" s="19">
        <f>K79</f>
        <v>143</v>
      </c>
      <c r="D79" s="19"/>
      <c r="E79" s="19"/>
      <c r="F79" s="19"/>
      <c r="G79" s="19"/>
      <c r="H79" s="19"/>
      <c r="I79" s="19"/>
      <c r="J79" s="19"/>
      <c r="K79" s="19">
        <v>143</v>
      </c>
      <c r="L79" s="19"/>
      <c r="M79" s="19"/>
      <c r="N79" s="19"/>
      <c r="O79" s="162"/>
    </row>
    <row r="80" spans="1:15" ht="14.25" hidden="1" customHeight="1" x14ac:dyDescent="0.2">
      <c r="A80" s="24">
        <v>3295</v>
      </c>
      <c r="B80" s="25" t="s">
        <v>32</v>
      </c>
      <c r="C80" s="19">
        <f>K80</f>
        <v>133</v>
      </c>
      <c r="D80" s="19"/>
      <c r="E80" s="19"/>
      <c r="F80" s="19"/>
      <c r="G80" s="19"/>
      <c r="H80" s="19"/>
      <c r="I80" s="19"/>
      <c r="J80" s="19"/>
      <c r="K80" s="19">
        <v>133</v>
      </c>
      <c r="L80" s="19"/>
      <c r="M80" s="19"/>
      <c r="N80" s="19"/>
      <c r="O80" s="162"/>
    </row>
    <row r="81" spans="1:15" ht="14.25" hidden="1" customHeight="1" x14ac:dyDescent="0.2">
      <c r="A81" s="24">
        <v>3299</v>
      </c>
      <c r="B81" s="25" t="s">
        <v>33</v>
      </c>
      <c r="C81" s="19">
        <f t="shared" si="2"/>
        <v>501</v>
      </c>
      <c r="D81" s="19"/>
      <c r="E81" s="19"/>
      <c r="F81" s="19"/>
      <c r="G81" s="19"/>
      <c r="H81" s="19"/>
      <c r="I81" s="19"/>
      <c r="J81" s="19"/>
      <c r="K81" s="19">
        <v>501</v>
      </c>
      <c r="L81" s="19"/>
      <c r="M81" s="19"/>
      <c r="N81" s="19"/>
      <c r="O81" s="162"/>
    </row>
    <row r="82" spans="1:15" ht="14.25" hidden="1" customHeight="1" x14ac:dyDescent="0.2">
      <c r="A82" s="24"/>
      <c r="B82" s="25"/>
      <c r="C82" s="19"/>
      <c r="D82" s="19"/>
      <c r="E82" s="19"/>
      <c r="F82" s="19"/>
      <c r="G82" s="19"/>
      <c r="H82" s="19"/>
      <c r="I82" s="19"/>
      <c r="J82" s="19"/>
      <c r="K82" s="109"/>
      <c r="L82" s="19"/>
      <c r="M82" s="19"/>
      <c r="N82" s="19"/>
      <c r="O82" s="162"/>
    </row>
    <row r="83" spans="1:15" ht="14.25" customHeight="1" x14ac:dyDescent="0.2">
      <c r="A83" s="27">
        <v>42</v>
      </c>
      <c r="B83" s="110" t="s">
        <v>168</v>
      </c>
      <c r="C83" s="20">
        <f>K83</f>
        <v>663</v>
      </c>
      <c r="D83" s="20"/>
      <c r="E83" s="20">
        <v>0</v>
      </c>
      <c r="F83" s="20">
        <f t="shared" ref="F83:L83" si="3">F84</f>
        <v>0</v>
      </c>
      <c r="G83" s="20"/>
      <c r="H83" s="20"/>
      <c r="I83" s="20">
        <f t="shared" si="3"/>
        <v>0</v>
      </c>
      <c r="J83" s="20">
        <f t="shared" si="3"/>
        <v>0</v>
      </c>
      <c r="K83" s="20">
        <v>663</v>
      </c>
      <c r="L83" s="20">
        <f t="shared" si="3"/>
        <v>0</v>
      </c>
      <c r="M83" s="20"/>
      <c r="N83" s="20"/>
      <c r="O83" s="184"/>
    </row>
    <row r="84" spans="1:15" ht="14.25" customHeight="1" x14ac:dyDescent="0.2">
      <c r="A84" s="24"/>
      <c r="B84" s="26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62"/>
    </row>
    <row r="85" spans="1:15" ht="14.25" hidden="1" customHeight="1" x14ac:dyDescent="0.2">
      <c r="A85" s="24"/>
      <c r="B85" s="25"/>
      <c r="C85" s="19"/>
      <c r="D85" s="19"/>
      <c r="E85" s="19"/>
      <c r="F85" s="19"/>
      <c r="G85" s="19"/>
      <c r="H85" s="19"/>
      <c r="I85" s="19"/>
      <c r="J85" s="19"/>
      <c r="K85" s="109"/>
      <c r="L85" s="19"/>
      <c r="M85" s="19"/>
      <c r="N85" s="19"/>
      <c r="O85" s="162"/>
    </row>
    <row r="86" spans="1:15" ht="14.25" customHeight="1" x14ac:dyDescent="0.2">
      <c r="A86" s="29"/>
      <c r="B86" s="30" t="s">
        <v>4</v>
      </c>
      <c r="C86" s="21">
        <f>C57+C83</f>
        <v>68482</v>
      </c>
      <c r="D86" s="21">
        <f t="shared" ref="D86:L86" si="4">D57+D83</f>
        <v>0</v>
      </c>
      <c r="E86" s="21">
        <f t="shared" si="4"/>
        <v>0</v>
      </c>
      <c r="F86" s="21">
        <f t="shared" si="4"/>
        <v>0</v>
      </c>
      <c r="G86" s="21">
        <f t="shared" si="4"/>
        <v>0</v>
      </c>
      <c r="H86" s="21">
        <f t="shared" si="4"/>
        <v>0</v>
      </c>
      <c r="I86" s="21">
        <f t="shared" si="4"/>
        <v>0</v>
      </c>
      <c r="J86" s="21">
        <f>J57+J83</f>
        <v>52347</v>
      </c>
      <c r="K86" s="21">
        <f>K83+K57</f>
        <v>16135</v>
      </c>
      <c r="L86" s="21">
        <f t="shared" si="4"/>
        <v>0</v>
      </c>
      <c r="M86" s="21"/>
      <c r="N86" s="21"/>
      <c r="O86" s="184"/>
    </row>
    <row r="87" spans="1:15" ht="14.25" customHeight="1" x14ac:dyDescent="0.2">
      <c r="A87" s="33"/>
      <c r="B87" s="23" t="s">
        <v>5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184"/>
    </row>
    <row r="88" spans="1:15" x14ac:dyDescent="0.2">
      <c r="O88" s="47"/>
    </row>
    <row r="89" spans="1:15" x14ac:dyDescent="0.2">
      <c r="O89" s="47"/>
    </row>
    <row r="90" spans="1:15" x14ac:dyDescent="0.2">
      <c r="A90" s="186"/>
      <c r="B90" s="42"/>
      <c r="D90" s="42"/>
    </row>
    <row r="91" spans="1:15" ht="15" x14ac:dyDescent="0.25">
      <c r="B91" s="168"/>
      <c r="D91" s="42"/>
    </row>
    <row r="92" spans="1:15" ht="15" x14ac:dyDescent="0.25">
      <c r="B92" s="42"/>
      <c r="D92" s="42"/>
      <c r="E92" s="168"/>
    </row>
    <row r="93" spans="1:15" ht="15" x14ac:dyDescent="0.25">
      <c r="A93" s="97" t="s">
        <v>155</v>
      </c>
      <c r="B93" s="98"/>
      <c r="C93" s="98"/>
      <c r="D93" s="46"/>
      <c r="E93" s="16"/>
      <c r="F93" s="3"/>
      <c r="G93" s="3"/>
      <c r="H93" s="3"/>
      <c r="I93" s="3"/>
      <c r="J93" s="3"/>
      <c r="K93" s="3"/>
      <c r="L93" s="3"/>
      <c r="M93" s="3"/>
      <c r="N93" s="3"/>
    </row>
    <row r="94" spans="1:15" ht="15" x14ac:dyDescent="0.25">
      <c r="A94" s="97" t="s">
        <v>156</v>
      </c>
      <c r="B94" s="98"/>
      <c r="C94" s="98"/>
      <c r="D94" s="46"/>
      <c r="E94" s="16"/>
      <c r="F94" s="3"/>
      <c r="G94" s="3"/>
      <c r="H94" s="3"/>
      <c r="I94" s="3"/>
      <c r="J94" s="3"/>
      <c r="K94" s="3"/>
      <c r="L94" s="3"/>
      <c r="M94" s="3"/>
      <c r="N94" s="3"/>
    </row>
    <row r="95" spans="1:15" ht="15" x14ac:dyDescent="0.25">
      <c r="A95" s="12"/>
      <c r="B95" s="12"/>
      <c r="C95" s="12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80"/>
    </row>
    <row r="96" spans="1:15" ht="1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01"/>
      <c r="N96" s="3"/>
      <c r="O96" s="179"/>
    </row>
    <row r="97" spans="1:15" ht="60" x14ac:dyDescent="0.2">
      <c r="A97" s="31" t="s">
        <v>8</v>
      </c>
      <c r="B97" s="31" t="s">
        <v>3</v>
      </c>
      <c r="C97" s="18" t="s">
        <v>144</v>
      </c>
      <c r="D97" s="18" t="s">
        <v>9</v>
      </c>
      <c r="E97" s="18" t="s">
        <v>0</v>
      </c>
      <c r="F97" s="18" t="s">
        <v>57</v>
      </c>
      <c r="G97" s="18" t="s">
        <v>53</v>
      </c>
      <c r="H97" s="18" t="s">
        <v>52</v>
      </c>
      <c r="I97" s="18" t="s">
        <v>51</v>
      </c>
      <c r="J97" s="18" t="s">
        <v>46</v>
      </c>
      <c r="K97" s="18" t="s">
        <v>50</v>
      </c>
      <c r="L97" s="18" t="s">
        <v>147</v>
      </c>
      <c r="M97" s="22" t="s">
        <v>132</v>
      </c>
      <c r="N97" s="22" t="s">
        <v>145</v>
      </c>
      <c r="O97" s="47"/>
    </row>
    <row r="98" spans="1:15" ht="15" x14ac:dyDescent="0.2">
      <c r="A98" s="53">
        <v>31</v>
      </c>
      <c r="B98" s="53" t="s">
        <v>36</v>
      </c>
      <c r="C98" s="71">
        <f>D98+F98+I98+L98+J98</f>
        <v>87640</v>
      </c>
      <c r="D98" s="71">
        <f>D99+D100+D101+D102</f>
        <v>64631</v>
      </c>
      <c r="E98" s="112">
        <f t="shared" ref="E98:L98" si="5">SUM(E99:E102)</f>
        <v>0</v>
      </c>
      <c r="F98" s="71">
        <f>SUM(F99:F102)</f>
        <v>10147</v>
      </c>
      <c r="G98" s="112"/>
      <c r="H98" s="112"/>
      <c r="I98" s="71">
        <f>I99+I101+I102</f>
        <v>5840</v>
      </c>
      <c r="J98" s="71">
        <f t="shared" si="5"/>
        <v>2000</v>
      </c>
      <c r="K98" s="112">
        <f t="shared" si="5"/>
        <v>0</v>
      </c>
      <c r="L98" s="71">
        <f t="shared" si="5"/>
        <v>5022</v>
      </c>
      <c r="M98" s="71"/>
      <c r="N98" s="71"/>
      <c r="O98" s="187"/>
    </row>
    <row r="99" spans="1:15" ht="15" hidden="1" x14ac:dyDescent="0.2">
      <c r="A99" s="24">
        <v>3111</v>
      </c>
      <c r="B99" s="25" t="s">
        <v>37</v>
      </c>
      <c r="C99" s="71">
        <f>D99+F99+I99+L99+J99</f>
        <v>72608</v>
      </c>
      <c r="D99" s="19">
        <v>53200</v>
      </c>
      <c r="E99" s="109"/>
      <c r="F99" s="19">
        <v>8063</v>
      </c>
      <c r="G99" s="109"/>
      <c r="H99" s="109"/>
      <c r="I99" s="19">
        <v>5017</v>
      </c>
      <c r="J99" s="19">
        <v>2000</v>
      </c>
      <c r="K99" s="109"/>
      <c r="L99" s="19">
        <v>4328</v>
      </c>
      <c r="M99" s="19"/>
      <c r="N99" s="19"/>
      <c r="O99" s="153"/>
    </row>
    <row r="100" spans="1:15" ht="15" hidden="1" x14ac:dyDescent="0.2">
      <c r="A100" s="24">
        <v>3121</v>
      </c>
      <c r="B100" s="26" t="s">
        <v>38</v>
      </c>
      <c r="C100" s="71">
        <f>D100+F100+I100</f>
        <v>3573</v>
      </c>
      <c r="D100" s="19">
        <v>2811</v>
      </c>
      <c r="E100" s="109"/>
      <c r="F100" s="19">
        <v>762</v>
      </c>
      <c r="G100" s="109"/>
      <c r="H100" s="109"/>
      <c r="I100" s="19"/>
      <c r="J100" s="109"/>
      <c r="K100" s="109"/>
      <c r="L100" s="19"/>
      <c r="M100" s="19"/>
      <c r="N100" s="19"/>
      <c r="O100" s="153"/>
    </row>
    <row r="101" spans="1:15" ht="15" hidden="1" x14ac:dyDescent="0.2">
      <c r="A101" s="24">
        <v>3132</v>
      </c>
      <c r="B101" s="25" t="s">
        <v>39</v>
      </c>
      <c r="C101" s="71">
        <f>D101+F101+I101+L101</f>
        <v>11459</v>
      </c>
      <c r="D101" s="19">
        <v>8620</v>
      </c>
      <c r="E101" s="109"/>
      <c r="F101" s="19">
        <v>1322</v>
      </c>
      <c r="G101" s="109"/>
      <c r="H101" s="109"/>
      <c r="I101" s="19">
        <v>823</v>
      </c>
      <c r="J101" s="109"/>
      <c r="K101" s="109"/>
      <c r="L101" s="19">
        <v>694</v>
      </c>
      <c r="M101" s="19"/>
      <c r="N101" s="19"/>
      <c r="O101" s="153"/>
    </row>
    <row r="102" spans="1:15" ht="15" hidden="1" x14ac:dyDescent="0.2">
      <c r="A102" s="24">
        <v>3133</v>
      </c>
      <c r="B102" s="26" t="s">
        <v>40</v>
      </c>
      <c r="C102" s="71">
        <f>D102+F102+I102+L102</f>
        <v>0</v>
      </c>
      <c r="D102" s="19">
        <v>0</v>
      </c>
      <c r="E102" s="109"/>
      <c r="F102" s="19">
        <v>0</v>
      </c>
      <c r="G102" s="109"/>
      <c r="H102" s="109"/>
      <c r="I102" s="19">
        <v>0</v>
      </c>
      <c r="J102" s="109"/>
      <c r="K102" s="109"/>
      <c r="L102" s="19"/>
      <c r="M102" s="19"/>
      <c r="N102" s="19"/>
      <c r="O102" s="153"/>
    </row>
    <row r="103" spans="1:15" ht="15" x14ac:dyDescent="0.2">
      <c r="A103" s="27">
        <v>32</v>
      </c>
      <c r="B103" s="28" t="s">
        <v>11</v>
      </c>
      <c r="C103" s="71">
        <f>D103+F103+I103+L103+J103</f>
        <v>49140</v>
      </c>
      <c r="D103" s="20">
        <f>SUM(D104:D119)</f>
        <v>1224</v>
      </c>
      <c r="E103" s="108">
        <f>SUM(E104:E107)</f>
        <v>0</v>
      </c>
      <c r="F103" s="20">
        <f>SUM(F104:F122)</f>
        <v>45783</v>
      </c>
      <c r="G103" s="108"/>
      <c r="H103" s="108"/>
      <c r="I103" s="20">
        <f>I105</f>
        <v>133</v>
      </c>
      <c r="J103" s="20">
        <f>SUM(J104:J108)</f>
        <v>2000</v>
      </c>
      <c r="K103" s="108">
        <f>SUM(K104:K107)</f>
        <v>0</v>
      </c>
      <c r="L103" s="108">
        <f>SUM(L104:L121)</f>
        <v>0</v>
      </c>
      <c r="M103" s="20"/>
      <c r="N103" s="20"/>
      <c r="O103" s="183"/>
    </row>
    <row r="104" spans="1:15" ht="15" hidden="1" x14ac:dyDescent="0.2">
      <c r="A104" s="24">
        <v>3211</v>
      </c>
      <c r="B104" s="25" t="s">
        <v>12</v>
      </c>
      <c r="C104" s="71">
        <f t="shared" ref="C104:C122" si="6">D104+F104</f>
        <v>1000</v>
      </c>
      <c r="D104" s="19"/>
      <c r="E104" s="109"/>
      <c r="F104" s="19">
        <v>1000</v>
      </c>
      <c r="G104" s="109"/>
      <c r="H104" s="109"/>
      <c r="I104" s="19"/>
      <c r="J104" s="109"/>
      <c r="K104" s="109"/>
      <c r="L104" s="109"/>
      <c r="M104" s="19"/>
      <c r="N104" s="19"/>
      <c r="O104" s="153"/>
    </row>
    <row r="105" spans="1:15" ht="15" hidden="1" x14ac:dyDescent="0.2">
      <c r="A105" s="24">
        <v>3212</v>
      </c>
      <c r="B105" s="25" t="s">
        <v>13</v>
      </c>
      <c r="C105" s="71">
        <f>D105+F105+I105</f>
        <v>1655</v>
      </c>
      <c r="D105" s="19">
        <v>1224</v>
      </c>
      <c r="E105" s="109"/>
      <c r="F105" s="19">
        <v>298</v>
      </c>
      <c r="G105" s="109"/>
      <c r="H105" s="109"/>
      <c r="I105" s="19">
        <v>133</v>
      </c>
      <c r="J105" s="109"/>
      <c r="K105" s="109"/>
      <c r="L105" s="109"/>
      <c r="M105" s="19"/>
      <c r="N105" s="19"/>
      <c r="O105" s="153"/>
    </row>
    <row r="106" spans="1:15" ht="15" hidden="1" x14ac:dyDescent="0.2">
      <c r="A106" s="24">
        <v>3213</v>
      </c>
      <c r="B106" s="25" t="s">
        <v>14</v>
      </c>
      <c r="C106" s="71">
        <f t="shared" si="6"/>
        <v>232</v>
      </c>
      <c r="D106" s="19"/>
      <c r="E106" s="109"/>
      <c r="F106" s="19">
        <v>232</v>
      </c>
      <c r="G106" s="109"/>
      <c r="H106" s="109"/>
      <c r="I106" s="19"/>
      <c r="J106" s="109"/>
      <c r="K106" s="109"/>
      <c r="L106" s="109"/>
      <c r="M106" s="19"/>
      <c r="N106" s="19"/>
      <c r="O106" s="153"/>
    </row>
    <row r="107" spans="1:15" ht="15" hidden="1" x14ac:dyDescent="0.2">
      <c r="A107" s="24">
        <v>3221</v>
      </c>
      <c r="B107" s="25" t="s">
        <v>15</v>
      </c>
      <c r="C107" s="71">
        <f t="shared" si="6"/>
        <v>1900</v>
      </c>
      <c r="D107" s="19"/>
      <c r="E107" s="109"/>
      <c r="F107" s="19">
        <v>1900</v>
      </c>
      <c r="G107" s="109"/>
      <c r="H107" s="109"/>
      <c r="I107" s="19"/>
      <c r="J107" s="109"/>
      <c r="K107" s="109"/>
      <c r="L107" s="109"/>
      <c r="M107" s="19"/>
      <c r="N107" s="19"/>
      <c r="O107" s="153"/>
    </row>
    <row r="108" spans="1:15" ht="15" hidden="1" x14ac:dyDescent="0.2">
      <c r="A108" s="24">
        <v>3222</v>
      </c>
      <c r="B108" s="25" t="s">
        <v>42</v>
      </c>
      <c r="C108" s="71">
        <f>D108+F108+J108</f>
        <v>32500</v>
      </c>
      <c r="D108" s="19"/>
      <c r="E108" s="109"/>
      <c r="F108" s="19">
        <v>30500</v>
      </c>
      <c r="G108" s="109"/>
      <c r="H108" s="109"/>
      <c r="I108" s="19">
        <v>0</v>
      </c>
      <c r="J108" s="19">
        <v>2000</v>
      </c>
      <c r="K108" s="109">
        <v>0</v>
      </c>
      <c r="L108" s="109"/>
      <c r="M108" s="19"/>
      <c r="N108" s="19"/>
      <c r="O108" s="153"/>
    </row>
    <row r="109" spans="1:15" ht="15" hidden="1" x14ac:dyDescent="0.2">
      <c r="A109" s="24">
        <v>3223</v>
      </c>
      <c r="B109" s="25" t="s">
        <v>16</v>
      </c>
      <c r="C109" s="71">
        <f t="shared" si="6"/>
        <v>1425</v>
      </c>
      <c r="D109" s="20"/>
      <c r="E109" s="108"/>
      <c r="F109" s="19">
        <v>1425</v>
      </c>
      <c r="G109" s="109"/>
      <c r="H109" s="109"/>
      <c r="I109" s="20"/>
      <c r="J109" s="108"/>
      <c r="K109" s="108"/>
      <c r="L109" s="108"/>
      <c r="M109" s="20"/>
      <c r="N109" s="20"/>
      <c r="O109" s="183"/>
    </row>
    <row r="110" spans="1:15" ht="13.5" hidden="1" customHeight="1" x14ac:dyDescent="0.2">
      <c r="A110" s="24">
        <v>3224</v>
      </c>
      <c r="B110" s="25" t="s">
        <v>17</v>
      </c>
      <c r="C110" s="71">
        <f t="shared" si="6"/>
        <v>664</v>
      </c>
      <c r="D110" s="19"/>
      <c r="E110" s="109"/>
      <c r="F110" s="19">
        <v>664</v>
      </c>
      <c r="G110" s="109"/>
      <c r="H110" s="109"/>
      <c r="I110" s="19"/>
      <c r="J110" s="109"/>
      <c r="K110" s="109"/>
      <c r="L110" s="109"/>
      <c r="M110" s="19"/>
      <c r="N110" s="19"/>
      <c r="O110" s="153"/>
    </row>
    <row r="111" spans="1:15" ht="15" hidden="1" x14ac:dyDescent="0.2">
      <c r="A111" s="24">
        <v>3225</v>
      </c>
      <c r="B111" s="25" t="s">
        <v>18</v>
      </c>
      <c r="C111" s="71">
        <f t="shared" si="6"/>
        <v>1062</v>
      </c>
      <c r="D111" s="19"/>
      <c r="E111" s="109"/>
      <c r="F111" s="19">
        <v>1062</v>
      </c>
      <c r="G111" s="109"/>
      <c r="H111" s="109"/>
      <c r="I111" s="19"/>
      <c r="J111" s="109"/>
      <c r="K111" s="109"/>
      <c r="L111" s="109"/>
      <c r="M111" s="19"/>
      <c r="N111" s="19"/>
      <c r="O111" s="153"/>
    </row>
    <row r="112" spans="1:15" ht="15" hidden="1" x14ac:dyDescent="0.2">
      <c r="A112" s="24">
        <v>3227</v>
      </c>
      <c r="B112" s="25" t="s">
        <v>19</v>
      </c>
      <c r="C112" s="71">
        <f t="shared" si="6"/>
        <v>265</v>
      </c>
      <c r="D112" s="19"/>
      <c r="E112" s="109"/>
      <c r="F112" s="19">
        <v>265</v>
      </c>
      <c r="G112" s="109"/>
      <c r="H112" s="109"/>
      <c r="I112" s="19"/>
      <c r="J112" s="109"/>
      <c r="K112" s="109"/>
      <c r="L112" s="109"/>
      <c r="M112" s="19"/>
      <c r="N112" s="19"/>
      <c r="O112" s="153"/>
    </row>
    <row r="113" spans="1:20" ht="15" hidden="1" x14ac:dyDescent="0.2">
      <c r="A113" s="24">
        <v>3231</v>
      </c>
      <c r="B113" s="25" t="s">
        <v>20</v>
      </c>
      <c r="C113" s="71">
        <f t="shared" si="6"/>
        <v>398</v>
      </c>
      <c r="D113" s="20"/>
      <c r="E113" s="108"/>
      <c r="F113" s="19">
        <v>398</v>
      </c>
      <c r="G113" s="109"/>
      <c r="H113" s="109"/>
      <c r="I113" s="20"/>
      <c r="J113" s="108"/>
      <c r="K113" s="108"/>
      <c r="L113" s="108"/>
      <c r="M113" s="20"/>
      <c r="N113" s="20"/>
      <c r="O113" s="183"/>
    </row>
    <row r="114" spans="1:20" ht="15" hidden="1" x14ac:dyDescent="0.2">
      <c r="A114" s="24">
        <v>3232</v>
      </c>
      <c r="B114" s="25" t="s">
        <v>21</v>
      </c>
      <c r="C114" s="71">
        <f t="shared" si="6"/>
        <v>3591</v>
      </c>
      <c r="D114" s="19"/>
      <c r="E114" s="109"/>
      <c r="F114" s="19">
        <v>3591</v>
      </c>
      <c r="G114" s="109"/>
      <c r="H114" s="109"/>
      <c r="I114" s="19"/>
      <c r="J114" s="109"/>
      <c r="K114" s="109"/>
      <c r="L114" s="109"/>
      <c r="M114" s="19"/>
      <c r="N114" s="19"/>
      <c r="O114" s="153"/>
    </row>
    <row r="115" spans="1:20" ht="15" hidden="1" x14ac:dyDescent="0.2">
      <c r="A115" s="24">
        <v>3234</v>
      </c>
      <c r="B115" s="25" t="s">
        <v>23</v>
      </c>
      <c r="C115" s="71">
        <f t="shared" si="6"/>
        <v>1900</v>
      </c>
      <c r="D115" s="19"/>
      <c r="E115" s="109"/>
      <c r="F115" s="19">
        <v>1900</v>
      </c>
      <c r="G115" s="109"/>
      <c r="H115" s="109"/>
      <c r="I115" s="19"/>
      <c r="J115" s="109"/>
      <c r="K115" s="109"/>
      <c r="L115" s="109"/>
      <c r="M115" s="19"/>
      <c r="N115" s="19"/>
      <c r="O115" s="153"/>
    </row>
    <row r="116" spans="1:20" ht="15" hidden="1" x14ac:dyDescent="0.2">
      <c r="A116" s="24">
        <v>3236</v>
      </c>
      <c r="B116" s="25" t="s">
        <v>41</v>
      </c>
      <c r="C116" s="71">
        <f t="shared" si="6"/>
        <v>531</v>
      </c>
      <c r="D116" s="19"/>
      <c r="E116" s="109"/>
      <c r="F116" s="19">
        <v>531</v>
      </c>
      <c r="G116" s="109"/>
      <c r="H116" s="109"/>
      <c r="I116" s="19"/>
      <c r="J116" s="109"/>
      <c r="K116" s="109"/>
      <c r="L116" s="109"/>
      <c r="M116" s="19"/>
      <c r="N116" s="19"/>
      <c r="O116" s="153"/>
    </row>
    <row r="117" spans="1:20" ht="15" hidden="1" x14ac:dyDescent="0.2">
      <c r="A117" s="24">
        <v>3237</v>
      </c>
      <c r="B117" s="25" t="s">
        <v>44</v>
      </c>
      <c r="C117" s="71">
        <f t="shared" si="6"/>
        <v>358</v>
      </c>
      <c r="D117" s="19"/>
      <c r="E117" s="109"/>
      <c r="F117" s="19">
        <v>358</v>
      </c>
      <c r="G117" s="109"/>
      <c r="H117" s="109"/>
      <c r="I117" s="19"/>
      <c r="J117" s="109"/>
      <c r="K117" s="109"/>
      <c r="L117" s="109"/>
      <c r="M117" s="19"/>
      <c r="N117" s="19"/>
      <c r="O117" s="153"/>
    </row>
    <row r="118" spans="1:20" ht="15" hidden="1" x14ac:dyDescent="0.2">
      <c r="A118" s="24">
        <v>3238</v>
      </c>
      <c r="B118" s="25" t="s">
        <v>27</v>
      </c>
      <c r="C118" s="71">
        <f t="shared" si="6"/>
        <v>929</v>
      </c>
      <c r="D118" s="19"/>
      <c r="E118" s="109"/>
      <c r="F118" s="19">
        <v>929</v>
      </c>
      <c r="G118" s="109"/>
      <c r="H118" s="109"/>
      <c r="I118" s="19"/>
      <c r="J118" s="109"/>
      <c r="K118" s="109"/>
      <c r="L118" s="109"/>
      <c r="M118" s="19"/>
      <c r="N118" s="19"/>
      <c r="O118" s="153"/>
    </row>
    <row r="119" spans="1:20" ht="15" hidden="1" x14ac:dyDescent="0.2">
      <c r="A119" s="24">
        <v>3239</v>
      </c>
      <c r="B119" s="25" t="s">
        <v>28</v>
      </c>
      <c r="C119" s="71">
        <f>D119+F119</f>
        <v>600</v>
      </c>
      <c r="D119" s="19"/>
      <c r="E119" s="109"/>
      <c r="F119" s="19">
        <v>600</v>
      </c>
      <c r="G119" s="109"/>
      <c r="H119" s="109"/>
      <c r="I119" s="19"/>
      <c r="J119" s="109"/>
      <c r="K119" s="109"/>
      <c r="L119" s="109"/>
      <c r="M119" s="19"/>
      <c r="N119" s="19"/>
      <c r="O119" s="188"/>
    </row>
    <row r="120" spans="1:20" ht="15" hidden="1" x14ac:dyDescent="0.2">
      <c r="A120" s="24">
        <v>3295</v>
      </c>
      <c r="B120" s="25" t="s">
        <v>123</v>
      </c>
      <c r="C120" s="71">
        <f>F120+I120+L120</f>
        <v>0</v>
      </c>
      <c r="D120" s="19"/>
      <c r="E120" s="109"/>
      <c r="F120" s="19"/>
      <c r="G120" s="109"/>
      <c r="H120" s="109"/>
      <c r="I120" s="19"/>
      <c r="J120" s="109"/>
      <c r="K120" s="109"/>
      <c r="L120" s="109">
        <v>0</v>
      </c>
      <c r="M120" s="19"/>
      <c r="N120" s="19"/>
      <c r="O120" s="162"/>
    </row>
    <row r="121" spans="1:20" ht="15" hidden="1" x14ac:dyDescent="0.2">
      <c r="A121" s="24">
        <v>3296</v>
      </c>
      <c r="B121" s="25" t="s">
        <v>134</v>
      </c>
      <c r="C121" s="71">
        <f>L121</f>
        <v>0</v>
      </c>
      <c r="D121" s="19"/>
      <c r="E121" s="109"/>
      <c r="F121" s="19"/>
      <c r="G121" s="109"/>
      <c r="H121" s="109"/>
      <c r="I121" s="19"/>
      <c r="J121" s="109"/>
      <c r="K121" s="109"/>
      <c r="L121" s="109"/>
      <c r="M121" s="19"/>
      <c r="N121" s="19"/>
      <c r="O121" s="162"/>
    </row>
    <row r="122" spans="1:20" ht="15" hidden="1" x14ac:dyDescent="0.2">
      <c r="A122" s="24">
        <v>3299</v>
      </c>
      <c r="B122" s="25" t="s">
        <v>33</v>
      </c>
      <c r="C122" s="71">
        <f t="shared" si="6"/>
        <v>130</v>
      </c>
      <c r="D122" s="20"/>
      <c r="E122" s="108"/>
      <c r="F122" s="19">
        <v>130</v>
      </c>
      <c r="G122" s="108"/>
      <c r="H122" s="108"/>
      <c r="I122" s="20"/>
      <c r="J122" s="108"/>
      <c r="K122" s="108"/>
      <c r="L122" s="108"/>
      <c r="M122" s="20"/>
      <c r="N122" s="20"/>
      <c r="O122" s="184"/>
    </row>
    <row r="123" spans="1:20" ht="15" x14ac:dyDescent="0.2">
      <c r="A123" s="27">
        <v>34</v>
      </c>
      <c r="B123" s="110" t="s">
        <v>135</v>
      </c>
      <c r="C123" s="71">
        <f>C124</f>
        <v>0</v>
      </c>
      <c r="D123" s="20"/>
      <c r="E123" s="108"/>
      <c r="F123" s="19"/>
      <c r="G123" s="108"/>
      <c r="H123" s="108"/>
      <c r="I123" s="20"/>
      <c r="J123" s="108"/>
      <c r="K123" s="108"/>
      <c r="L123" s="108">
        <f>L124</f>
        <v>0</v>
      </c>
      <c r="M123" s="20"/>
      <c r="N123" s="20"/>
      <c r="O123" s="184"/>
    </row>
    <row r="124" spans="1:20" ht="15" hidden="1" x14ac:dyDescent="0.2">
      <c r="A124" s="24">
        <v>3433</v>
      </c>
      <c r="B124" s="25" t="s">
        <v>135</v>
      </c>
      <c r="C124" s="71">
        <f>L124</f>
        <v>0</v>
      </c>
      <c r="D124" s="20"/>
      <c r="E124" s="108"/>
      <c r="F124" s="19"/>
      <c r="G124" s="108"/>
      <c r="H124" s="108"/>
      <c r="I124" s="20"/>
      <c r="J124" s="108"/>
      <c r="K124" s="108"/>
      <c r="L124" s="109"/>
      <c r="M124" s="20"/>
      <c r="N124" s="20"/>
      <c r="O124" s="184"/>
    </row>
    <row r="125" spans="1:20" ht="15" x14ac:dyDescent="0.25">
      <c r="A125" s="27">
        <v>42</v>
      </c>
      <c r="B125" s="110" t="s">
        <v>34</v>
      </c>
      <c r="C125" s="71">
        <f>D125+E125+F125+G125+H125+I125+J125+K125+L125</f>
        <v>10170</v>
      </c>
      <c r="D125" s="20"/>
      <c r="E125" s="108">
        <f>SUM(E127:E131)</f>
        <v>0</v>
      </c>
      <c r="F125" s="20">
        <f>SUM(F126:F131)</f>
        <v>10170</v>
      </c>
      <c r="G125" s="108">
        <f t="shared" ref="G125:L125" si="7">SUM(G127:G131)</f>
        <v>0</v>
      </c>
      <c r="H125" s="108">
        <f t="shared" si="7"/>
        <v>0</v>
      </c>
      <c r="I125" s="20">
        <f t="shared" si="7"/>
        <v>0</v>
      </c>
      <c r="J125" s="108">
        <f t="shared" si="7"/>
        <v>0</v>
      </c>
      <c r="K125" s="108">
        <f t="shared" si="7"/>
        <v>0</v>
      </c>
      <c r="L125" s="108">
        <f t="shared" si="7"/>
        <v>0</v>
      </c>
      <c r="M125" s="20"/>
      <c r="N125" s="20"/>
      <c r="O125" s="183"/>
      <c r="P125" s="168"/>
      <c r="Q125" s="168"/>
      <c r="R125" s="164"/>
      <c r="S125" s="164"/>
      <c r="T125" s="164"/>
    </row>
    <row r="126" spans="1:20" ht="15" hidden="1" x14ac:dyDescent="0.25">
      <c r="A126" s="24">
        <v>4214</v>
      </c>
      <c r="B126" s="25" t="s">
        <v>116</v>
      </c>
      <c r="C126" s="71">
        <f>SUM(D126:O126)</f>
        <v>0</v>
      </c>
      <c r="D126" s="20"/>
      <c r="E126" s="108"/>
      <c r="F126" s="19">
        <v>0</v>
      </c>
      <c r="G126" s="108"/>
      <c r="H126" s="108"/>
      <c r="I126" s="20"/>
      <c r="J126" s="108"/>
      <c r="K126" s="108"/>
      <c r="L126" s="108"/>
      <c r="M126" s="20"/>
      <c r="N126" s="20"/>
      <c r="O126" s="153"/>
      <c r="P126" s="168"/>
      <c r="Q126" s="168"/>
      <c r="R126" s="164"/>
      <c r="S126" s="164"/>
      <c r="T126" s="164"/>
    </row>
    <row r="127" spans="1:20" ht="15" hidden="1" x14ac:dyDescent="0.2">
      <c r="A127" s="24">
        <v>4221</v>
      </c>
      <c r="B127" s="26" t="s">
        <v>35</v>
      </c>
      <c r="C127" s="71">
        <f>D127+E127+F127+G127+H127+I127+J127+K127+L127+N127+O127</f>
        <v>10000</v>
      </c>
      <c r="D127" s="19"/>
      <c r="E127" s="109"/>
      <c r="F127" s="19">
        <v>10000</v>
      </c>
      <c r="G127" s="109"/>
      <c r="H127" s="108"/>
      <c r="I127" s="19"/>
      <c r="J127" s="109"/>
      <c r="K127" s="109"/>
      <c r="L127" s="109"/>
      <c r="M127" s="19"/>
      <c r="N127" s="19"/>
      <c r="O127" s="153"/>
      <c r="R127" s="47"/>
      <c r="S127" s="47"/>
      <c r="T127" s="47"/>
    </row>
    <row r="128" spans="1:20" ht="15" hidden="1" x14ac:dyDescent="0.2">
      <c r="A128" s="24">
        <v>4222</v>
      </c>
      <c r="B128" s="26" t="s">
        <v>81</v>
      </c>
      <c r="C128" s="71">
        <f>D128+E128+F128+G128+H128+I128+J128+K128+L128+N128+O128</f>
        <v>0</v>
      </c>
      <c r="D128" s="19"/>
      <c r="E128" s="109"/>
      <c r="F128" s="19">
        <v>0</v>
      </c>
      <c r="G128" s="109"/>
      <c r="H128" s="108"/>
      <c r="I128" s="19"/>
      <c r="J128" s="109"/>
      <c r="K128" s="109"/>
      <c r="L128" s="109"/>
      <c r="M128" s="19"/>
      <c r="N128" s="19"/>
      <c r="O128" s="153"/>
      <c r="R128" s="47"/>
      <c r="S128" s="47"/>
      <c r="T128" s="47"/>
    </row>
    <row r="129" spans="1:20" ht="15" hidden="1" x14ac:dyDescent="0.2">
      <c r="A129" s="24">
        <v>4226</v>
      </c>
      <c r="B129" s="26" t="s">
        <v>45</v>
      </c>
      <c r="C129" s="71">
        <f>D129+E129+F129+G129+H129+I129+J129+K129+L129+N129+O129</f>
        <v>0</v>
      </c>
      <c r="D129" s="19"/>
      <c r="E129" s="109"/>
      <c r="F129" s="19">
        <v>0</v>
      </c>
      <c r="G129" s="109"/>
      <c r="H129" s="108"/>
      <c r="I129" s="19"/>
      <c r="J129" s="109"/>
      <c r="K129" s="109"/>
      <c r="L129" s="109"/>
      <c r="M129" s="19"/>
      <c r="N129" s="19"/>
      <c r="O129" s="153"/>
      <c r="R129" s="47"/>
      <c r="S129" s="47"/>
      <c r="T129" s="47"/>
    </row>
    <row r="130" spans="1:20" ht="15" hidden="1" x14ac:dyDescent="0.2">
      <c r="A130" s="24">
        <v>4227</v>
      </c>
      <c r="B130" s="26" t="s">
        <v>80</v>
      </c>
      <c r="C130" s="71">
        <f>D130+E130+F130+G130+H130+I130+J130+K130+L130+N130+O130</f>
        <v>130</v>
      </c>
      <c r="D130" s="19"/>
      <c r="E130" s="113"/>
      <c r="F130" s="107">
        <v>130</v>
      </c>
      <c r="G130" s="109"/>
      <c r="H130" s="108"/>
      <c r="I130" s="19"/>
      <c r="J130" s="109"/>
      <c r="K130" s="109"/>
      <c r="L130" s="109"/>
      <c r="M130" s="19"/>
      <c r="N130" s="19"/>
      <c r="O130" s="153"/>
      <c r="R130" s="47"/>
      <c r="S130" s="47"/>
      <c r="T130" s="47"/>
    </row>
    <row r="131" spans="1:20" ht="15" hidden="1" x14ac:dyDescent="0.2">
      <c r="A131" s="24">
        <v>4241</v>
      </c>
      <c r="B131" s="25" t="s">
        <v>43</v>
      </c>
      <c r="C131" s="71">
        <f>D131+E131+F131+G131+H131+I131+J131+K131+L131+N131+O131+M131</f>
        <v>40</v>
      </c>
      <c r="D131" s="19"/>
      <c r="E131" s="99"/>
      <c r="F131" s="3">
        <v>40</v>
      </c>
      <c r="G131" s="109"/>
      <c r="H131" s="108"/>
      <c r="I131" s="19"/>
      <c r="J131" s="109"/>
      <c r="K131" s="109"/>
      <c r="L131" s="109"/>
      <c r="M131" s="19"/>
      <c r="N131" s="19"/>
      <c r="O131" s="188"/>
      <c r="R131" s="47"/>
      <c r="S131" s="47"/>
      <c r="T131" s="47"/>
    </row>
    <row r="132" spans="1:20" x14ac:dyDescent="0.2">
      <c r="A132" s="114"/>
      <c r="B132" s="115"/>
      <c r="C132" s="128"/>
      <c r="D132" s="128"/>
      <c r="E132" s="116"/>
      <c r="F132" s="128"/>
      <c r="G132" s="116"/>
      <c r="H132" s="116"/>
      <c r="I132" s="128"/>
      <c r="J132" s="116"/>
      <c r="K132" s="116"/>
      <c r="L132" s="116"/>
      <c r="M132" s="128"/>
      <c r="N132" s="128"/>
      <c r="O132" s="162"/>
    </row>
    <row r="133" spans="1:20" ht="15" x14ac:dyDescent="0.2">
      <c r="A133" s="29"/>
      <c r="B133" s="30" t="s">
        <v>4</v>
      </c>
      <c r="C133" s="21">
        <f>C103+C98+C125+C123</f>
        <v>146950</v>
      </c>
      <c r="D133" s="21">
        <f>D98+D103</f>
        <v>65855</v>
      </c>
      <c r="E133" s="95">
        <f>E98+E103+E109</f>
        <v>0</v>
      </c>
      <c r="F133" s="21">
        <f>F103+F98+F125</f>
        <v>66100</v>
      </c>
      <c r="G133" s="95"/>
      <c r="H133" s="95"/>
      <c r="I133" s="21">
        <f>I98+I103</f>
        <v>5973</v>
      </c>
      <c r="J133" s="21">
        <f>J98+J103+J109</f>
        <v>4000</v>
      </c>
      <c r="K133" s="95">
        <f>K108</f>
        <v>0</v>
      </c>
      <c r="L133" s="21">
        <f>L98+L103+L123</f>
        <v>5022</v>
      </c>
      <c r="M133" s="21"/>
      <c r="N133" s="21"/>
      <c r="O133" s="184"/>
    </row>
    <row r="134" spans="1:20" ht="15" x14ac:dyDescent="0.2">
      <c r="A134" s="33"/>
      <c r="B134" s="23" t="s">
        <v>5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184"/>
    </row>
    <row r="135" spans="1:20" ht="8.25" customHeight="1" x14ac:dyDescent="0.2">
      <c r="O135" s="47"/>
    </row>
    <row r="136" spans="1:20" x14ac:dyDescent="0.2">
      <c r="E136" s="190"/>
      <c r="H136" s="190"/>
      <c r="O136" s="47"/>
    </row>
    <row r="140" spans="1:20" ht="15" x14ac:dyDescent="0.25">
      <c r="A140" s="97" t="s">
        <v>155</v>
      </c>
      <c r="B140" s="98"/>
      <c r="C140" s="98"/>
      <c r="D140" s="46"/>
      <c r="E140" s="16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20" ht="15" x14ac:dyDescent="0.25">
      <c r="A141" s="97" t="s">
        <v>157</v>
      </c>
      <c r="B141" s="98"/>
      <c r="C141" s="98"/>
      <c r="D141" s="46"/>
      <c r="E141" s="16"/>
      <c r="F141" s="104"/>
      <c r="G141" s="10"/>
      <c r="H141" s="104"/>
      <c r="I141" s="104"/>
      <c r="J141" s="104"/>
      <c r="K141" s="104"/>
      <c r="L141" s="104"/>
      <c r="M141" s="104"/>
      <c r="N141" s="104"/>
      <c r="O141" s="104"/>
      <c r="P141" s="10"/>
      <c r="Q141" s="10"/>
      <c r="R141" s="10"/>
      <c r="S141" s="10"/>
      <c r="T141" s="47"/>
    </row>
    <row r="142" spans="1:20" ht="15" x14ac:dyDescent="0.25">
      <c r="A142" s="12"/>
      <c r="B142" s="12"/>
      <c r="C142" s="12"/>
      <c r="D142" s="12"/>
      <c r="E142" s="12"/>
      <c r="F142" s="111"/>
      <c r="G142" s="111"/>
      <c r="H142" s="12"/>
      <c r="I142" s="12"/>
      <c r="J142" s="12"/>
      <c r="K142" s="12"/>
      <c r="L142" s="12"/>
      <c r="M142" s="101"/>
      <c r="N142" s="3"/>
      <c r="O142" s="12"/>
      <c r="P142" s="72"/>
      <c r="Q142" s="72"/>
      <c r="R142" s="72"/>
      <c r="S142" s="72"/>
      <c r="T142" s="47"/>
    </row>
    <row r="143" spans="1:20" ht="77.25" customHeight="1" x14ac:dyDescent="0.2">
      <c r="A143" s="31" t="s">
        <v>8</v>
      </c>
      <c r="B143" s="31" t="s">
        <v>3</v>
      </c>
      <c r="C143" s="18" t="s">
        <v>144</v>
      </c>
      <c r="D143" s="18" t="s">
        <v>171</v>
      </c>
      <c r="E143" s="18" t="s">
        <v>0</v>
      </c>
      <c r="F143" s="18" t="s">
        <v>57</v>
      </c>
      <c r="G143" s="18" t="s">
        <v>53</v>
      </c>
      <c r="H143" s="18" t="s">
        <v>52</v>
      </c>
      <c r="I143" s="18" t="s">
        <v>51</v>
      </c>
      <c r="J143" s="18" t="s">
        <v>46</v>
      </c>
      <c r="K143" s="18" t="s">
        <v>61</v>
      </c>
      <c r="L143" s="18" t="s">
        <v>54</v>
      </c>
      <c r="M143" s="22" t="s">
        <v>60</v>
      </c>
      <c r="N143" s="22" t="s">
        <v>132</v>
      </c>
      <c r="O143" s="57" t="s">
        <v>146</v>
      </c>
      <c r="P143" s="72"/>
      <c r="Q143" s="72"/>
      <c r="R143" s="117" t="s">
        <v>129</v>
      </c>
      <c r="S143" s="117"/>
    </row>
    <row r="144" spans="1:20" ht="15" x14ac:dyDescent="0.25">
      <c r="A144" s="53">
        <v>31</v>
      </c>
      <c r="B144" s="53" t="s">
        <v>36</v>
      </c>
      <c r="C144" s="71">
        <f>D144+E144+F144+G144+H144+I144+J144+K144+L144+M144+R144+S144</f>
        <v>23952.54</v>
      </c>
      <c r="D144" s="71">
        <f>SUM(D145:D148)</f>
        <v>3366</v>
      </c>
      <c r="E144" s="71">
        <f>SUM(E145:E148)</f>
        <v>0</v>
      </c>
      <c r="F144" s="71">
        <f>SUM(F145:F148)</f>
        <v>366</v>
      </c>
      <c r="G144" s="71">
        <f>G145+G146+G147+G148</f>
        <v>0</v>
      </c>
      <c r="H144" s="71">
        <f>H145+H146+H147+H148</f>
        <v>0</v>
      </c>
      <c r="I144" s="71">
        <f>SUM(I145:I148)</f>
        <v>0</v>
      </c>
      <c r="J144" s="71">
        <f>SUM(J145:J148)</f>
        <v>2560.54</v>
      </c>
      <c r="K144" s="71">
        <f>SUM(K145:K148)</f>
        <v>17660</v>
      </c>
      <c r="L144" s="71">
        <f>SUM(L145:L148)</f>
        <v>0</v>
      </c>
      <c r="M144" s="187"/>
      <c r="N144" s="187"/>
      <c r="O144" s="187"/>
      <c r="P144" s="168"/>
      <c r="Q144" s="168"/>
      <c r="R144" s="9">
        <f>R145+R147</f>
        <v>0</v>
      </c>
      <c r="S144" s="164"/>
      <c r="T144" s="47"/>
    </row>
    <row r="145" spans="1:20" ht="15" hidden="1" x14ac:dyDescent="0.2">
      <c r="A145" s="24">
        <v>3111</v>
      </c>
      <c r="B145" s="25" t="s">
        <v>37</v>
      </c>
      <c r="C145" s="71">
        <f>D145+E145+F145+G145+H145+I145+J145+K145+L145+N145+O145+S145</f>
        <v>18454</v>
      </c>
      <c r="D145" s="19">
        <v>2896</v>
      </c>
      <c r="E145" s="19"/>
      <c r="F145" s="19">
        <v>200</v>
      </c>
      <c r="G145" s="19"/>
      <c r="H145" s="19"/>
      <c r="I145" s="19"/>
      <c r="J145" s="19">
        <v>1858</v>
      </c>
      <c r="K145" s="19">
        <v>13500</v>
      </c>
      <c r="L145" s="153"/>
      <c r="M145" s="19"/>
      <c r="N145" s="153"/>
      <c r="O145" s="153"/>
      <c r="R145" s="10"/>
      <c r="S145" s="47"/>
      <c r="T145" s="47"/>
    </row>
    <row r="146" spans="1:20" ht="15" hidden="1" x14ac:dyDescent="0.2">
      <c r="A146" s="24">
        <v>3121</v>
      </c>
      <c r="B146" s="26" t="s">
        <v>38</v>
      </c>
      <c r="C146" s="71">
        <f>D146+E146+F146+G146+H146+I146+J146+K146+L146+N146+O146</f>
        <v>2444</v>
      </c>
      <c r="D146" s="19"/>
      <c r="E146" s="19"/>
      <c r="F146" s="19">
        <v>133</v>
      </c>
      <c r="G146" s="19"/>
      <c r="H146" s="19"/>
      <c r="I146" s="19"/>
      <c r="J146" s="19">
        <v>371</v>
      </c>
      <c r="K146" s="19">
        <v>1940</v>
      </c>
      <c r="L146" s="153"/>
      <c r="M146" s="19"/>
      <c r="N146" s="153"/>
      <c r="O146" s="153"/>
      <c r="R146" s="10"/>
      <c r="S146" s="47"/>
      <c r="T146" s="47"/>
    </row>
    <row r="147" spans="1:20" ht="15" hidden="1" x14ac:dyDescent="0.2">
      <c r="A147" s="24">
        <v>3132</v>
      </c>
      <c r="B147" s="25" t="s">
        <v>39</v>
      </c>
      <c r="C147" s="71">
        <f>D147+E147+F147+G147+H147+I147+J147+K147+L147+N147+O147+S147</f>
        <v>3028</v>
      </c>
      <c r="D147" s="19">
        <v>470</v>
      </c>
      <c r="E147" s="19"/>
      <c r="F147" s="19">
        <v>33</v>
      </c>
      <c r="G147" s="19"/>
      <c r="H147" s="19"/>
      <c r="I147" s="19"/>
      <c r="J147" s="19">
        <v>305</v>
      </c>
      <c r="K147" s="19">
        <v>2220</v>
      </c>
      <c r="L147" s="153"/>
      <c r="M147" s="19"/>
      <c r="N147" s="153"/>
      <c r="O147" s="153"/>
      <c r="R147" s="10"/>
      <c r="S147" s="47"/>
      <c r="T147" s="47"/>
    </row>
    <row r="148" spans="1:20" ht="15" hidden="1" x14ac:dyDescent="0.2">
      <c r="A148" s="24">
        <v>3133</v>
      </c>
      <c r="B148" s="26" t="s">
        <v>40</v>
      </c>
      <c r="C148" s="71">
        <f>D148+E148+F148+G148+H148+I148+J148+K148+L148+N148+O148+S148</f>
        <v>26.54</v>
      </c>
      <c r="D148" s="19">
        <v>0</v>
      </c>
      <c r="E148" s="19"/>
      <c r="F148" s="19">
        <v>0</v>
      </c>
      <c r="G148" s="19"/>
      <c r="H148" s="19"/>
      <c r="I148" s="19"/>
      <c r="J148" s="19">
        <v>26.54</v>
      </c>
      <c r="K148" s="19">
        <v>0</v>
      </c>
      <c r="L148" s="19"/>
      <c r="M148" s="19"/>
      <c r="N148" s="153"/>
      <c r="O148" s="153"/>
      <c r="R148" s="10"/>
      <c r="S148" s="47"/>
      <c r="T148" s="47"/>
    </row>
    <row r="149" spans="1:20" ht="15" x14ac:dyDescent="0.25">
      <c r="A149" s="27">
        <v>32</v>
      </c>
      <c r="B149" s="28" t="s">
        <v>11</v>
      </c>
      <c r="C149" s="71">
        <f>D149+E149+F149+G149+H149+I149+J149+K149+L149+M149+R149+S149</f>
        <v>101166.99999999999</v>
      </c>
      <c r="D149" s="20">
        <f>SUM(D150:D176)</f>
        <v>0</v>
      </c>
      <c r="E149" s="20">
        <f>SUM(E150:E176)</f>
        <v>2800</v>
      </c>
      <c r="F149" s="20">
        <f>SUM(F150:F176)</f>
        <v>21211</v>
      </c>
      <c r="G149" s="20">
        <f>G151+G169</f>
        <v>0</v>
      </c>
      <c r="H149" s="20">
        <f>SUM(H150:H176)</f>
        <v>2397</v>
      </c>
      <c r="I149" s="20">
        <f>SUM(I150:I176)</f>
        <v>2654.46</v>
      </c>
      <c r="J149" s="20">
        <f>SUM(J150:J176)</f>
        <v>60894</v>
      </c>
      <c r="K149" s="20">
        <f>SUM(K150:K176)</f>
        <v>2014</v>
      </c>
      <c r="L149" s="20">
        <f>SUM(L150:L176)</f>
        <v>3219</v>
      </c>
      <c r="M149" s="20">
        <f>SUM(M150:M189)</f>
        <v>2039</v>
      </c>
      <c r="N149" s="183"/>
      <c r="O149" s="183"/>
      <c r="P149" s="168"/>
      <c r="Q149" s="168"/>
      <c r="R149" s="157">
        <f>R154+R155+R158</f>
        <v>3938.54</v>
      </c>
      <c r="S149" s="164"/>
      <c r="T149" s="164"/>
    </row>
    <row r="150" spans="1:20" ht="15" hidden="1" x14ac:dyDescent="0.25">
      <c r="A150" s="24">
        <v>3211</v>
      </c>
      <c r="B150" s="25" t="s">
        <v>12</v>
      </c>
      <c r="C150" s="71">
        <f>D150+E150+F150+G150+H150+I150+J150+K150+L150+N150+O150</f>
        <v>1159</v>
      </c>
      <c r="D150" s="19"/>
      <c r="E150" s="19"/>
      <c r="F150" s="19">
        <v>1000</v>
      </c>
      <c r="G150" s="19"/>
      <c r="H150" s="19">
        <v>0</v>
      </c>
      <c r="I150" s="19"/>
      <c r="J150" s="19">
        <v>159</v>
      </c>
      <c r="K150" s="19">
        <v>0</v>
      </c>
      <c r="L150" s="19"/>
      <c r="M150" s="19"/>
      <c r="N150" s="153"/>
      <c r="O150" s="153"/>
      <c r="R150" s="9"/>
      <c r="S150" s="164"/>
      <c r="T150" s="164"/>
    </row>
    <row r="151" spans="1:20" ht="15" hidden="1" x14ac:dyDescent="0.2">
      <c r="A151" s="24">
        <v>3212</v>
      </c>
      <c r="B151" s="25" t="s">
        <v>13</v>
      </c>
      <c r="C151" s="71">
        <f>D151+E151+F151+G151+H151+I151+J151+K151+L151+N151+O151</f>
        <v>2114</v>
      </c>
      <c r="D151" s="19"/>
      <c r="E151" s="19"/>
      <c r="F151" s="19">
        <v>100</v>
      </c>
      <c r="G151" s="19"/>
      <c r="H151" s="19"/>
      <c r="I151" s="19"/>
      <c r="J151" s="19"/>
      <c r="K151" s="19">
        <v>2014</v>
      </c>
      <c r="L151" s="19"/>
      <c r="M151" s="19"/>
      <c r="N151" s="153"/>
      <c r="O151" s="153"/>
      <c r="R151" s="10"/>
      <c r="S151" s="47"/>
      <c r="T151" s="47"/>
    </row>
    <row r="152" spans="1:20" ht="15" hidden="1" x14ac:dyDescent="0.2">
      <c r="A152" s="24">
        <v>3213</v>
      </c>
      <c r="B152" s="25" t="s">
        <v>14</v>
      </c>
      <c r="C152" s="71">
        <f>D152+E152+F152+G152+H152+I152+J152+K152+L152+N152+O152</f>
        <v>600</v>
      </c>
      <c r="D152" s="19"/>
      <c r="E152" s="19"/>
      <c r="F152" s="19">
        <v>600</v>
      </c>
      <c r="G152" s="19"/>
      <c r="H152" s="20"/>
      <c r="I152" s="19"/>
      <c r="J152" s="19"/>
      <c r="K152" s="19">
        <v>0</v>
      </c>
      <c r="L152" s="19"/>
      <c r="M152" s="19"/>
      <c r="N152" s="153"/>
      <c r="O152" s="153"/>
      <c r="R152" s="10"/>
      <c r="S152" s="47"/>
      <c r="T152" s="47"/>
    </row>
    <row r="153" spans="1:20" ht="15" hidden="1" x14ac:dyDescent="0.2">
      <c r="A153" s="24">
        <v>3214</v>
      </c>
      <c r="B153" s="25" t="s">
        <v>105</v>
      </c>
      <c r="C153" s="71">
        <f>F153</f>
        <v>133</v>
      </c>
      <c r="D153" s="19"/>
      <c r="E153" s="19"/>
      <c r="F153" s="19">
        <v>133</v>
      </c>
      <c r="G153" s="19"/>
      <c r="H153" s="20"/>
      <c r="I153" s="19"/>
      <c r="J153" s="19"/>
      <c r="K153" s="19"/>
      <c r="L153" s="19"/>
      <c r="M153" s="19"/>
      <c r="N153" s="153"/>
      <c r="O153" s="153"/>
      <c r="R153" s="10"/>
      <c r="S153" s="47"/>
      <c r="T153" s="47"/>
    </row>
    <row r="154" spans="1:20" ht="15" hidden="1" x14ac:dyDescent="0.2">
      <c r="A154" s="24">
        <v>3221</v>
      </c>
      <c r="B154" s="25" t="s">
        <v>15</v>
      </c>
      <c r="C154" s="112">
        <f>D154+E154+F154+G154+H154+I154+J154+K154+L154+N154+O154+R154</f>
        <v>4669.62</v>
      </c>
      <c r="D154" s="19">
        <v>0</v>
      </c>
      <c r="E154" s="19">
        <v>300</v>
      </c>
      <c r="F154" s="19">
        <v>500</v>
      </c>
      <c r="G154" s="19"/>
      <c r="H154" s="19">
        <v>1027</v>
      </c>
      <c r="I154" s="19"/>
      <c r="J154" s="19">
        <v>664</v>
      </c>
      <c r="K154" s="19">
        <v>0</v>
      </c>
      <c r="L154" s="19"/>
      <c r="M154" s="19"/>
      <c r="N154" s="153"/>
      <c r="O154" s="153"/>
      <c r="R154" s="203">
        <v>2178.62</v>
      </c>
      <c r="S154" s="47"/>
      <c r="T154" s="47"/>
    </row>
    <row r="155" spans="1:20" ht="15" hidden="1" x14ac:dyDescent="0.2">
      <c r="A155" s="24">
        <v>3222</v>
      </c>
      <c r="B155" s="25" t="s">
        <v>42</v>
      </c>
      <c r="C155" s="71">
        <f>D155+F155+H155+I155+J155+R155</f>
        <v>68454.460000000006</v>
      </c>
      <c r="D155" s="19"/>
      <c r="E155" s="19"/>
      <c r="F155" s="19">
        <v>5200</v>
      </c>
      <c r="G155" s="19"/>
      <c r="H155" s="19">
        <v>100</v>
      </c>
      <c r="I155" s="19">
        <v>2654.46</v>
      </c>
      <c r="J155" s="19">
        <v>59500</v>
      </c>
      <c r="K155" s="19">
        <v>0</v>
      </c>
      <c r="L155" s="19"/>
      <c r="M155" s="19">
        <v>876</v>
      </c>
      <c r="N155" s="153"/>
      <c r="O155" s="153"/>
      <c r="R155" s="203">
        <v>1000</v>
      </c>
      <c r="S155" s="47"/>
      <c r="T155" s="47"/>
    </row>
    <row r="156" spans="1:20" ht="15" hidden="1" x14ac:dyDescent="0.2">
      <c r="A156" s="24">
        <v>3223</v>
      </c>
      <c r="B156" s="25" t="s">
        <v>16</v>
      </c>
      <c r="C156" s="71">
        <f>E156+F156</f>
        <v>200</v>
      </c>
      <c r="D156" s="19"/>
      <c r="E156" s="19"/>
      <c r="F156" s="19">
        <v>200</v>
      </c>
      <c r="G156" s="19"/>
      <c r="H156" s="20"/>
      <c r="I156" s="19" t="s">
        <v>110</v>
      </c>
      <c r="J156" s="19"/>
      <c r="K156" s="19">
        <v>0</v>
      </c>
      <c r="L156" s="19"/>
      <c r="M156" s="19"/>
      <c r="N156" s="153"/>
      <c r="O156" s="153"/>
      <c r="R156" s="10"/>
      <c r="S156" s="47"/>
      <c r="T156" s="47"/>
    </row>
    <row r="157" spans="1:20" ht="15" hidden="1" x14ac:dyDescent="0.2">
      <c r="A157" s="24">
        <v>3224</v>
      </c>
      <c r="B157" s="25" t="s">
        <v>17</v>
      </c>
      <c r="C157" s="71">
        <f>D157+E157+F157+G157+H157+I157+J157+K157+L157+N157+O157</f>
        <v>1400</v>
      </c>
      <c r="D157" s="19"/>
      <c r="E157" s="19">
        <v>300</v>
      </c>
      <c r="F157" s="19">
        <v>800</v>
      </c>
      <c r="G157" s="19"/>
      <c r="H157" s="20"/>
      <c r="I157" s="19"/>
      <c r="J157" s="19"/>
      <c r="K157" s="19">
        <v>0</v>
      </c>
      <c r="L157" s="19">
        <v>300</v>
      </c>
      <c r="M157" s="19"/>
      <c r="N157" s="153"/>
      <c r="O157" s="153"/>
      <c r="R157" s="10"/>
      <c r="S157" s="47"/>
      <c r="T157" s="47"/>
    </row>
    <row r="158" spans="1:20" ht="15" hidden="1" x14ac:dyDescent="0.2">
      <c r="A158" s="24">
        <v>3225</v>
      </c>
      <c r="B158" s="25" t="s">
        <v>18</v>
      </c>
      <c r="C158" s="71">
        <f>D158+E158+F158+G158+H158+I158+J158+K158+L158+N158+O158+M158+R158</f>
        <v>2922.92</v>
      </c>
      <c r="D158" s="19"/>
      <c r="E158" s="19">
        <v>500</v>
      </c>
      <c r="F158" s="19">
        <v>1000</v>
      </c>
      <c r="G158" s="19"/>
      <c r="H158" s="20"/>
      <c r="I158" s="19"/>
      <c r="J158" s="19"/>
      <c r="K158" s="19"/>
      <c r="L158" s="19">
        <v>265</v>
      </c>
      <c r="M158" s="19">
        <v>398</v>
      </c>
      <c r="N158" s="153"/>
      <c r="O158" s="153"/>
      <c r="R158" s="203">
        <v>759.92</v>
      </c>
      <c r="S158" s="47"/>
      <c r="T158" s="47"/>
    </row>
    <row r="159" spans="1:20" ht="15" hidden="1" x14ac:dyDescent="0.2">
      <c r="A159" s="24">
        <v>3227</v>
      </c>
      <c r="B159" s="25" t="s">
        <v>19</v>
      </c>
      <c r="C159" s="71">
        <f t="shared" ref="C159:C168" si="8">D159+E159+F159+G159+H159+I159+J159+K159+L159+N159+O159</f>
        <v>200</v>
      </c>
      <c r="D159" s="19"/>
      <c r="E159" s="19"/>
      <c r="F159" s="19">
        <v>200</v>
      </c>
      <c r="G159" s="19"/>
      <c r="H159" s="20"/>
      <c r="I159" s="19"/>
      <c r="J159" s="19"/>
      <c r="K159" s="19">
        <v>0</v>
      </c>
      <c r="L159" s="19"/>
      <c r="M159" s="19"/>
      <c r="N159" s="153"/>
      <c r="O159" s="153"/>
      <c r="R159" s="10"/>
      <c r="S159" s="47"/>
      <c r="T159" s="47"/>
    </row>
    <row r="160" spans="1:20" ht="15" hidden="1" x14ac:dyDescent="0.2">
      <c r="A160" s="24">
        <v>3231</v>
      </c>
      <c r="B160" s="25" t="s">
        <v>20</v>
      </c>
      <c r="C160" s="71">
        <f t="shared" si="8"/>
        <v>2087</v>
      </c>
      <c r="D160" s="19"/>
      <c r="E160" s="19"/>
      <c r="F160" s="19">
        <v>1500</v>
      </c>
      <c r="G160" s="19"/>
      <c r="H160" s="19">
        <v>587</v>
      </c>
      <c r="I160" s="19"/>
      <c r="J160" s="19"/>
      <c r="K160" s="19">
        <v>0</v>
      </c>
      <c r="L160" s="19"/>
      <c r="M160" s="19"/>
      <c r="N160" s="153"/>
      <c r="O160" s="153"/>
      <c r="R160" s="10"/>
      <c r="S160" s="47"/>
      <c r="T160" s="47"/>
    </row>
    <row r="161" spans="1:20" ht="15" hidden="1" x14ac:dyDescent="0.2">
      <c r="A161" s="24">
        <v>3232</v>
      </c>
      <c r="B161" s="25" t="s">
        <v>21</v>
      </c>
      <c r="C161" s="71">
        <f t="shared" si="8"/>
        <v>5854</v>
      </c>
      <c r="D161" s="19"/>
      <c r="E161" s="19">
        <v>1700</v>
      </c>
      <c r="F161" s="19">
        <v>1500</v>
      </c>
      <c r="G161" s="19"/>
      <c r="H161" s="20"/>
      <c r="I161" s="19"/>
      <c r="J161" s="153"/>
      <c r="K161" s="19"/>
      <c r="L161" s="19">
        <v>2654</v>
      </c>
      <c r="M161" s="19"/>
      <c r="N161" s="153"/>
      <c r="O161" s="153"/>
      <c r="R161" s="10"/>
      <c r="S161" s="47"/>
      <c r="T161" s="47"/>
    </row>
    <row r="162" spans="1:20" ht="15" hidden="1" x14ac:dyDescent="0.2">
      <c r="A162" s="24">
        <v>3233</v>
      </c>
      <c r="B162" s="25" t="s">
        <v>22</v>
      </c>
      <c r="C162" s="71">
        <f t="shared" si="8"/>
        <v>385</v>
      </c>
      <c r="D162" s="19"/>
      <c r="E162" s="19"/>
      <c r="F162" s="19">
        <v>385</v>
      </c>
      <c r="G162" s="19"/>
      <c r="H162" s="20"/>
      <c r="I162" s="19"/>
      <c r="J162" s="153"/>
      <c r="K162" s="19"/>
      <c r="L162" s="19"/>
      <c r="M162" s="19"/>
      <c r="N162" s="153"/>
      <c r="O162" s="153"/>
      <c r="R162" s="10"/>
      <c r="S162" s="47"/>
      <c r="T162" s="47"/>
    </row>
    <row r="163" spans="1:20" ht="15" hidden="1" x14ac:dyDescent="0.2">
      <c r="A163" s="24">
        <v>3234</v>
      </c>
      <c r="B163" s="25" t="s">
        <v>23</v>
      </c>
      <c r="C163" s="71">
        <f t="shared" si="8"/>
        <v>300</v>
      </c>
      <c r="D163" s="19"/>
      <c r="E163" s="19"/>
      <c r="F163" s="19">
        <v>300</v>
      </c>
      <c r="G163" s="19"/>
      <c r="H163" s="20"/>
      <c r="I163" s="19"/>
      <c r="J163" s="19"/>
      <c r="K163" s="19"/>
      <c r="L163" s="19"/>
      <c r="M163" s="153"/>
      <c r="N163" s="153"/>
      <c r="O163" s="153"/>
      <c r="R163" s="10"/>
      <c r="S163" s="47"/>
      <c r="T163" s="47"/>
    </row>
    <row r="164" spans="1:20" ht="15" hidden="1" x14ac:dyDescent="0.2">
      <c r="A164" s="24">
        <v>3235</v>
      </c>
      <c r="B164" s="25" t="s">
        <v>24</v>
      </c>
      <c r="C164" s="71">
        <f t="shared" si="8"/>
        <v>1200</v>
      </c>
      <c r="D164" s="19"/>
      <c r="E164" s="19"/>
      <c r="F164" s="19">
        <v>1200</v>
      </c>
      <c r="G164" s="19"/>
      <c r="H164" s="19">
        <v>0</v>
      </c>
      <c r="I164" s="19"/>
      <c r="J164" s="19"/>
      <c r="K164" s="19"/>
      <c r="L164" s="19"/>
      <c r="M164" s="153"/>
      <c r="N164" s="153"/>
      <c r="O164" s="153"/>
      <c r="R164" s="10"/>
      <c r="S164" s="47"/>
      <c r="T164" s="47"/>
    </row>
    <row r="165" spans="1:20" ht="15" hidden="1" x14ac:dyDescent="0.2">
      <c r="A165" s="24">
        <v>3236</v>
      </c>
      <c r="B165" s="25" t="s">
        <v>25</v>
      </c>
      <c r="C165" s="71">
        <f t="shared" si="8"/>
        <v>398</v>
      </c>
      <c r="D165" s="19"/>
      <c r="E165" s="19"/>
      <c r="F165" s="19">
        <v>398</v>
      </c>
      <c r="G165" s="19"/>
      <c r="H165" s="20"/>
      <c r="I165" s="19"/>
      <c r="J165" s="19"/>
      <c r="K165" s="19">
        <v>0</v>
      </c>
      <c r="L165" s="19"/>
      <c r="M165" s="153"/>
      <c r="N165" s="153"/>
      <c r="O165" s="153"/>
      <c r="R165" s="10"/>
      <c r="S165" s="47"/>
      <c r="T165" s="47"/>
    </row>
    <row r="166" spans="1:20" ht="15" hidden="1" x14ac:dyDescent="0.2">
      <c r="A166" s="24">
        <v>3237</v>
      </c>
      <c r="B166" s="25" t="s">
        <v>26</v>
      </c>
      <c r="C166" s="71">
        <f t="shared" si="8"/>
        <v>646</v>
      </c>
      <c r="D166" s="19"/>
      <c r="E166" s="19"/>
      <c r="F166" s="19">
        <v>596</v>
      </c>
      <c r="G166" s="19"/>
      <c r="H166" s="19">
        <v>50</v>
      </c>
      <c r="I166" s="19">
        <v>0</v>
      </c>
      <c r="J166" s="19"/>
      <c r="K166" s="19"/>
      <c r="L166" s="19"/>
      <c r="M166" s="153"/>
      <c r="N166" s="153"/>
      <c r="O166" s="153"/>
      <c r="R166" s="10"/>
      <c r="S166" s="47"/>
      <c r="T166" s="47"/>
    </row>
    <row r="167" spans="1:20" ht="15" hidden="1" x14ac:dyDescent="0.2">
      <c r="A167" s="24">
        <v>3238</v>
      </c>
      <c r="B167" s="25" t="s">
        <v>27</v>
      </c>
      <c r="C167" s="71">
        <f t="shared" si="8"/>
        <v>2350</v>
      </c>
      <c r="D167" s="19"/>
      <c r="E167" s="19"/>
      <c r="F167" s="19">
        <v>2350</v>
      </c>
      <c r="G167" s="19"/>
      <c r="H167" s="20"/>
      <c r="I167" s="19"/>
      <c r="J167" s="19"/>
      <c r="K167" s="19"/>
      <c r="L167" s="19"/>
      <c r="M167" s="153"/>
      <c r="N167" s="153"/>
      <c r="O167" s="153"/>
      <c r="R167" s="10"/>
      <c r="S167" s="47"/>
      <c r="T167" s="47"/>
    </row>
    <row r="168" spans="1:20" ht="15" hidden="1" x14ac:dyDescent="0.2">
      <c r="A168" s="24">
        <v>3239</v>
      </c>
      <c r="B168" s="25" t="s">
        <v>28</v>
      </c>
      <c r="C168" s="71">
        <f t="shared" si="8"/>
        <v>1329</v>
      </c>
      <c r="D168" s="19"/>
      <c r="E168" s="19"/>
      <c r="F168" s="19">
        <v>929</v>
      </c>
      <c r="G168" s="19"/>
      <c r="H168" s="19">
        <v>400</v>
      </c>
      <c r="I168" s="19"/>
      <c r="J168" s="19"/>
      <c r="K168" s="19">
        <v>0</v>
      </c>
      <c r="L168" s="19"/>
      <c r="M168" s="153"/>
      <c r="N168" s="153"/>
      <c r="O168" s="153"/>
      <c r="R168" s="10"/>
      <c r="S168" s="47"/>
      <c r="T168" s="47"/>
    </row>
    <row r="169" spans="1:20" ht="15" hidden="1" x14ac:dyDescent="0.2">
      <c r="A169" s="24">
        <v>3241</v>
      </c>
      <c r="B169" s="25" t="s">
        <v>49</v>
      </c>
      <c r="C169" s="71">
        <f>D169+E169+F169+G169+H169+I169+J169+K169+L169+N169+O169+R169</f>
        <v>133</v>
      </c>
      <c r="D169" s="19"/>
      <c r="E169" s="19"/>
      <c r="F169" s="19">
        <v>133</v>
      </c>
      <c r="G169" s="19"/>
      <c r="H169" s="20"/>
      <c r="I169" s="19"/>
      <c r="J169" s="19"/>
      <c r="K169" s="19"/>
      <c r="L169" s="19"/>
      <c r="M169" s="153"/>
      <c r="N169" s="153"/>
      <c r="O169" s="153"/>
      <c r="R169" s="10"/>
      <c r="S169" s="47"/>
      <c r="T169" s="47"/>
    </row>
    <row r="170" spans="1:20" ht="15" hidden="1" x14ac:dyDescent="0.2">
      <c r="A170" s="24">
        <v>3291</v>
      </c>
      <c r="B170" s="25" t="s">
        <v>115</v>
      </c>
      <c r="C170" s="71">
        <f>D170+F170</f>
        <v>165</v>
      </c>
      <c r="D170" s="19"/>
      <c r="E170" s="19"/>
      <c r="F170" s="19">
        <v>165</v>
      </c>
      <c r="G170" s="19"/>
      <c r="H170" s="19">
        <v>100</v>
      </c>
      <c r="I170" s="19"/>
      <c r="J170" s="19"/>
      <c r="K170" s="19"/>
      <c r="L170" s="19"/>
      <c r="M170" s="19"/>
      <c r="N170" s="153"/>
      <c r="O170" s="153"/>
      <c r="R170" s="10"/>
      <c r="S170" s="47"/>
      <c r="T170" s="47"/>
    </row>
    <row r="171" spans="1:20" ht="15" hidden="1" x14ac:dyDescent="0.2">
      <c r="A171" s="24">
        <v>3292</v>
      </c>
      <c r="B171" s="25" t="s">
        <v>29</v>
      </c>
      <c r="C171" s="71">
        <f>D171+E171+F171+G171+H171+I171+J171+K171+L171+N171+O171</f>
        <v>662</v>
      </c>
      <c r="D171" s="19"/>
      <c r="E171" s="19"/>
      <c r="F171" s="19">
        <v>662</v>
      </c>
      <c r="G171" s="19"/>
      <c r="H171" s="20"/>
      <c r="I171" s="19"/>
      <c r="J171" s="19"/>
      <c r="K171" s="19"/>
      <c r="L171" s="19"/>
      <c r="M171" s="19"/>
      <c r="N171" s="153"/>
      <c r="O171" s="153"/>
      <c r="R171" s="10"/>
      <c r="S171" s="47"/>
      <c r="T171" s="47"/>
    </row>
    <row r="172" spans="1:20" ht="15" hidden="1" x14ac:dyDescent="0.2">
      <c r="A172" s="24">
        <v>3293</v>
      </c>
      <c r="B172" s="25" t="s">
        <v>30</v>
      </c>
      <c r="C172" s="71">
        <f>D172+E172+F172+G172+H172+I172+J172+K172+L172+N172+O172</f>
        <v>100</v>
      </c>
      <c r="D172" s="19"/>
      <c r="E172" s="19"/>
      <c r="F172" s="19">
        <v>100</v>
      </c>
      <c r="G172" s="19"/>
      <c r="H172" s="20"/>
      <c r="I172" s="19"/>
      <c r="J172" s="19"/>
      <c r="K172" s="19"/>
      <c r="L172" s="19"/>
      <c r="M172" s="19"/>
      <c r="N172" s="153"/>
      <c r="O172" s="153"/>
      <c r="R172" s="10"/>
      <c r="S172" s="47"/>
      <c r="T172" s="47"/>
    </row>
    <row r="173" spans="1:20" ht="15" hidden="1" x14ac:dyDescent="0.2">
      <c r="A173" s="24">
        <v>3294</v>
      </c>
      <c r="B173" s="25" t="s">
        <v>31</v>
      </c>
      <c r="C173" s="71">
        <f>D173+E173+F173+G173+H173+I173+J173+K173+L173+N173+O173</f>
        <v>265</v>
      </c>
      <c r="D173" s="19"/>
      <c r="E173" s="19"/>
      <c r="F173" s="19">
        <v>265</v>
      </c>
      <c r="G173" s="19"/>
      <c r="H173" s="20"/>
      <c r="I173" s="19"/>
      <c r="J173" s="19"/>
      <c r="K173" s="19"/>
      <c r="L173" s="19"/>
      <c r="M173" s="19"/>
      <c r="N173" s="153"/>
      <c r="O173" s="153"/>
      <c r="R173" s="10"/>
      <c r="S173" s="47"/>
      <c r="T173" s="47"/>
    </row>
    <row r="174" spans="1:20" ht="15" hidden="1" x14ac:dyDescent="0.2">
      <c r="A174" s="24">
        <v>3295</v>
      </c>
      <c r="B174" s="25" t="s">
        <v>32</v>
      </c>
      <c r="C174" s="71">
        <f>D174+E174+F174+G174+H174+I174+J174+K174+L174+N174+O174+S174</f>
        <v>433</v>
      </c>
      <c r="D174" s="19"/>
      <c r="E174" s="19"/>
      <c r="F174" s="19">
        <v>300</v>
      </c>
      <c r="G174" s="19"/>
      <c r="H174" s="20"/>
      <c r="I174" s="19"/>
      <c r="J174" s="19">
        <v>133</v>
      </c>
      <c r="K174" s="19"/>
      <c r="L174" s="19"/>
      <c r="M174" s="19"/>
      <c r="N174" s="153"/>
      <c r="O174" s="153"/>
      <c r="R174" s="10"/>
      <c r="S174" s="47"/>
      <c r="T174" s="47"/>
    </row>
    <row r="175" spans="1:20" ht="15" hidden="1" x14ac:dyDescent="0.2">
      <c r="A175" s="24">
        <v>3296</v>
      </c>
      <c r="B175" s="25" t="s">
        <v>134</v>
      </c>
      <c r="C175" s="71">
        <f>F175+H175+J175+M175+S175</f>
        <v>464</v>
      </c>
      <c r="D175" s="19"/>
      <c r="E175" s="19"/>
      <c r="F175" s="19">
        <v>199</v>
      </c>
      <c r="G175" s="19"/>
      <c r="H175" s="20"/>
      <c r="I175" s="19"/>
      <c r="J175" s="19">
        <v>265</v>
      </c>
      <c r="K175" s="19"/>
      <c r="L175" s="19"/>
      <c r="M175" s="19"/>
      <c r="N175" s="153"/>
      <c r="O175" s="153"/>
      <c r="R175" s="10"/>
      <c r="S175" s="47"/>
      <c r="T175" s="47"/>
    </row>
    <row r="176" spans="1:20" ht="15" hidden="1" x14ac:dyDescent="0.25">
      <c r="A176" s="24">
        <v>3299</v>
      </c>
      <c r="B176" s="25" t="s">
        <v>33</v>
      </c>
      <c r="C176" s="71">
        <f>D176+E176+F176+G176+H176+I176+J176+K176+L176+N176+O176+M176</f>
        <v>1067</v>
      </c>
      <c r="D176" s="19"/>
      <c r="E176" s="19"/>
      <c r="F176" s="19">
        <v>496</v>
      </c>
      <c r="G176" s="19"/>
      <c r="H176" s="19">
        <v>133</v>
      </c>
      <c r="I176" s="19"/>
      <c r="J176" s="19">
        <v>173</v>
      </c>
      <c r="K176" s="19">
        <v>0</v>
      </c>
      <c r="L176" s="19"/>
      <c r="M176" s="19">
        <v>265</v>
      </c>
      <c r="N176" s="153"/>
      <c r="O176" s="153"/>
      <c r="R176" s="9"/>
      <c r="S176" s="47"/>
      <c r="T176" s="164"/>
    </row>
    <row r="177" spans="1:20" ht="15" x14ac:dyDescent="0.25">
      <c r="A177" s="27">
        <v>34</v>
      </c>
      <c r="B177" s="110" t="s">
        <v>135</v>
      </c>
      <c r="C177" s="71">
        <f>C178</f>
        <v>448</v>
      </c>
      <c r="D177" s="19"/>
      <c r="E177" s="19"/>
      <c r="F177" s="20">
        <f>F178</f>
        <v>50</v>
      </c>
      <c r="G177" s="19"/>
      <c r="H177" s="19"/>
      <c r="I177" s="19"/>
      <c r="J177" s="20">
        <f>J178</f>
        <v>398</v>
      </c>
      <c r="K177" s="19"/>
      <c r="L177" s="19"/>
      <c r="M177" s="19"/>
      <c r="N177" s="183"/>
      <c r="O177" s="183"/>
      <c r="R177" s="9"/>
      <c r="S177" s="164"/>
      <c r="T177" s="164"/>
    </row>
    <row r="178" spans="1:20" ht="15" hidden="1" x14ac:dyDescent="0.25">
      <c r="A178" s="24">
        <v>3433</v>
      </c>
      <c r="B178" s="25" t="s">
        <v>135</v>
      </c>
      <c r="C178" s="71">
        <f>F178+J178+M178+S178</f>
        <v>448</v>
      </c>
      <c r="D178" s="19"/>
      <c r="E178" s="19"/>
      <c r="F178" s="19">
        <v>50</v>
      </c>
      <c r="G178" s="19"/>
      <c r="H178" s="19"/>
      <c r="I178" s="19"/>
      <c r="J178" s="19">
        <v>398</v>
      </c>
      <c r="K178" s="19"/>
      <c r="L178" s="19"/>
      <c r="M178" s="19"/>
      <c r="N178" s="153"/>
      <c r="O178" s="153"/>
      <c r="R178" s="9"/>
      <c r="S178" s="47"/>
      <c r="T178" s="164"/>
    </row>
    <row r="179" spans="1:20" ht="15" x14ac:dyDescent="0.25">
      <c r="A179" s="27">
        <v>37</v>
      </c>
      <c r="B179" s="110" t="s">
        <v>120</v>
      </c>
      <c r="C179" s="71">
        <f>C180</f>
        <v>26898</v>
      </c>
      <c r="D179" s="19"/>
      <c r="E179" s="19"/>
      <c r="F179" s="20">
        <f>F180</f>
        <v>398</v>
      </c>
      <c r="G179" s="19"/>
      <c r="H179" s="19"/>
      <c r="I179" s="19"/>
      <c r="J179" s="20">
        <f>J180</f>
        <v>26500</v>
      </c>
      <c r="K179" s="19"/>
      <c r="L179" s="19"/>
      <c r="M179" s="19"/>
      <c r="N179" s="183"/>
      <c r="O179" s="183"/>
      <c r="R179" s="9"/>
      <c r="S179" s="47"/>
      <c r="T179" s="164"/>
    </row>
    <row r="180" spans="1:20" ht="15" hidden="1" x14ac:dyDescent="0.25">
      <c r="A180" s="24">
        <v>3722</v>
      </c>
      <c r="B180" s="25" t="s">
        <v>120</v>
      </c>
      <c r="C180" s="71">
        <f>J180+F180</f>
        <v>26898</v>
      </c>
      <c r="D180" s="19"/>
      <c r="E180" s="19"/>
      <c r="F180" s="19">
        <v>398</v>
      </c>
      <c r="G180" s="19"/>
      <c r="H180" s="19"/>
      <c r="I180" s="19"/>
      <c r="J180" s="19">
        <v>26500</v>
      </c>
      <c r="K180" s="19"/>
      <c r="L180" s="19"/>
      <c r="M180" s="19"/>
      <c r="N180" s="183"/>
      <c r="O180" s="183"/>
      <c r="R180" s="9"/>
      <c r="S180" s="164"/>
      <c r="T180" s="164"/>
    </row>
    <row r="181" spans="1:20" ht="15" x14ac:dyDescent="0.25">
      <c r="A181" s="27">
        <v>41</v>
      </c>
      <c r="B181" s="110" t="s">
        <v>82</v>
      </c>
      <c r="C181" s="71">
        <f>D181+E181+F181+G181+H181+I181+J181+K181+L181</f>
        <v>1592</v>
      </c>
      <c r="D181" s="20"/>
      <c r="E181" s="20"/>
      <c r="F181" s="20">
        <f>F182</f>
        <v>796</v>
      </c>
      <c r="G181" s="20"/>
      <c r="H181" s="20"/>
      <c r="I181" s="20"/>
      <c r="J181" s="20">
        <f>J182</f>
        <v>796</v>
      </c>
      <c r="K181" s="20"/>
      <c r="L181" s="20"/>
      <c r="M181" s="20"/>
      <c r="N181" s="183"/>
      <c r="O181" s="183"/>
      <c r="P181" s="168"/>
      <c r="Q181" s="168"/>
      <c r="R181" s="9"/>
      <c r="S181" s="164"/>
      <c r="T181" s="164"/>
    </row>
    <row r="182" spans="1:20" ht="15" hidden="1" x14ac:dyDescent="0.25">
      <c r="A182" s="24">
        <v>4123</v>
      </c>
      <c r="B182" s="25" t="s">
        <v>83</v>
      </c>
      <c r="C182" s="71">
        <f>D182+E182+F182+G182+H182+I182+J182+K182+L182+N182+O182</f>
        <v>1592</v>
      </c>
      <c r="D182" s="19"/>
      <c r="E182" s="19"/>
      <c r="F182" s="19">
        <v>796</v>
      </c>
      <c r="G182" s="19"/>
      <c r="H182" s="19"/>
      <c r="I182" s="19"/>
      <c r="J182" s="19">
        <v>796</v>
      </c>
      <c r="K182" s="19"/>
      <c r="L182" s="19"/>
      <c r="M182" s="19"/>
      <c r="N182" s="153"/>
      <c r="O182" s="153"/>
      <c r="R182" s="9"/>
      <c r="S182" s="164"/>
      <c r="T182" s="164"/>
    </row>
    <row r="183" spans="1:20" ht="15" x14ac:dyDescent="0.25">
      <c r="A183" s="27">
        <v>42</v>
      </c>
      <c r="B183" s="110" t="s">
        <v>34</v>
      </c>
      <c r="C183" s="71">
        <f>D183+E183+F183+G183+H183+I183+J183+K183+L183+R183</f>
        <v>29603</v>
      </c>
      <c r="D183" s="20"/>
      <c r="E183" s="20">
        <f>SUM(E184:E189)</f>
        <v>0</v>
      </c>
      <c r="F183" s="20">
        <f>SUM(F184:F189)</f>
        <v>2229</v>
      </c>
      <c r="G183" s="20">
        <f t="shared" ref="G183:L183" si="9">SUM(G185:G189)</f>
        <v>0</v>
      </c>
      <c r="H183" s="20">
        <f t="shared" si="9"/>
        <v>0</v>
      </c>
      <c r="I183" s="20">
        <f t="shared" si="9"/>
        <v>0</v>
      </c>
      <c r="J183" s="20">
        <f>SUM(J185:J189)</f>
        <v>17910</v>
      </c>
      <c r="K183" s="20">
        <f t="shared" si="9"/>
        <v>0</v>
      </c>
      <c r="L183" s="20">
        <f t="shared" si="9"/>
        <v>464</v>
      </c>
      <c r="M183" s="20"/>
      <c r="N183" s="183"/>
      <c r="O183" s="183"/>
      <c r="P183" s="168"/>
      <c r="Q183" s="168"/>
      <c r="R183" s="157">
        <f>R185</f>
        <v>9000</v>
      </c>
      <c r="S183" s="164"/>
      <c r="T183" s="164"/>
    </row>
    <row r="184" spans="1:20" ht="15" hidden="1" x14ac:dyDescent="0.25">
      <c r="A184" s="24">
        <v>4214</v>
      </c>
      <c r="B184" s="25" t="s">
        <v>116</v>
      </c>
      <c r="C184" s="71">
        <f>SUM(D184:O184)</f>
        <v>0</v>
      </c>
      <c r="D184" s="20"/>
      <c r="E184" s="19">
        <v>0</v>
      </c>
      <c r="F184" s="19">
        <v>0</v>
      </c>
      <c r="G184" s="20"/>
      <c r="H184" s="20"/>
      <c r="I184" s="20"/>
      <c r="J184" s="20"/>
      <c r="K184" s="20"/>
      <c r="L184" s="20"/>
      <c r="M184" s="20"/>
      <c r="N184" s="183"/>
      <c r="O184" s="153"/>
      <c r="P184" s="168"/>
      <c r="Q184" s="168"/>
      <c r="R184" s="9"/>
      <c r="S184" s="164"/>
      <c r="T184" s="164"/>
    </row>
    <row r="185" spans="1:20" ht="15" hidden="1" x14ac:dyDescent="0.2">
      <c r="A185" s="24">
        <v>4221</v>
      </c>
      <c r="B185" s="26" t="s">
        <v>35</v>
      </c>
      <c r="C185" s="71">
        <f>D185+E185+F185+G185+H185+I185+J185+K185+L185+N185+O185+R185</f>
        <v>9699</v>
      </c>
      <c r="D185" s="19"/>
      <c r="E185" s="19"/>
      <c r="F185" s="19">
        <v>500</v>
      </c>
      <c r="G185" s="19"/>
      <c r="H185" s="20"/>
      <c r="I185" s="19"/>
      <c r="J185" s="19"/>
      <c r="K185" s="19"/>
      <c r="L185" s="19">
        <v>199</v>
      </c>
      <c r="M185" s="19"/>
      <c r="N185" s="153"/>
      <c r="O185" s="153"/>
      <c r="R185" s="203">
        <v>9000</v>
      </c>
      <c r="S185" s="47"/>
      <c r="T185" s="47"/>
    </row>
    <row r="186" spans="1:20" ht="15" hidden="1" x14ac:dyDescent="0.2">
      <c r="A186" s="24">
        <v>4222</v>
      </c>
      <c r="B186" s="26" t="s">
        <v>81</v>
      </c>
      <c r="C186" s="71">
        <f>D186+E186+F186+G186+H186+I186+J186+K186+L186+N186+O186</f>
        <v>400</v>
      </c>
      <c r="D186" s="19"/>
      <c r="E186" s="19">
        <v>0</v>
      </c>
      <c r="F186" s="19">
        <v>400</v>
      </c>
      <c r="G186" s="19"/>
      <c r="H186" s="20"/>
      <c r="I186" s="19"/>
      <c r="J186" s="19"/>
      <c r="K186" s="19"/>
      <c r="L186" s="19"/>
      <c r="M186" s="19"/>
      <c r="N186" s="153"/>
      <c r="O186" s="153"/>
      <c r="R186" s="10"/>
      <c r="S186" s="47"/>
      <c r="T186" s="47"/>
    </row>
    <row r="187" spans="1:20" ht="15" hidden="1" x14ac:dyDescent="0.2">
      <c r="A187" s="24">
        <v>4226</v>
      </c>
      <c r="B187" s="26" t="s">
        <v>45</v>
      </c>
      <c r="C187" s="71">
        <f>D187+E187+F187+G187+H187+I187+J187+K187+L187+N187+O187</f>
        <v>200</v>
      </c>
      <c r="D187" s="19"/>
      <c r="E187" s="19">
        <v>0</v>
      </c>
      <c r="F187" s="19">
        <v>200</v>
      </c>
      <c r="G187" s="19"/>
      <c r="H187" s="20"/>
      <c r="I187" s="19"/>
      <c r="J187" s="19"/>
      <c r="K187" s="19"/>
      <c r="L187" s="19"/>
      <c r="M187" s="19"/>
      <c r="N187" s="153"/>
      <c r="O187" s="153"/>
      <c r="R187" s="10"/>
      <c r="S187" s="47"/>
      <c r="T187" s="47"/>
    </row>
    <row r="188" spans="1:20" ht="15" hidden="1" x14ac:dyDescent="0.2">
      <c r="A188" s="24">
        <v>4227</v>
      </c>
      <c r="B188" s="26" t="s">
        <v>80</v>
      </c>
      <c r="C188" s="71">
        <f>D188+E188+F188+G188+H188+I188+J188+K188+L188+N188+O188</f>
        <v>200</v>
      </c>
      <c r="D188" s="19"/>
      <c r="E188" s="107">
        <v>0</v>
      </c>
      <c r="F188" s="107">
        <v>200</v>
      </c>
      <c r="G188" s="19"/>
      <c r="H188" s="20"/>
      <c r="I188" s="19"/>
      <c r="J188" s="19"/>
      <c r="K188" s="19"/>
      <c r="L188" s="19"/>
      <c r="M188" s="19"/>
      <c r="N188" s="153"/>
      <c r="O188" s="153"/>
      <c r="R188" s="47"/>
      <c r="S188" s="47"/>
      <c r="T188" s="47"/>
    </row>
    <row r="189" spans="1:20" ht="15" hidden="1" x14ac:dyDescent="0.2">
      <c r="A189" s="24">
        <v>4241</v>
      </c>
      <c r="B189" s="25" t="s">
        <v>43</v>
      </c>
      <c r="C189" s="71">
        <f>D189+E189+F189+G189+H189+I189+J189+K189+L189+N189+O189+M189</f>
        <v>19604</v>
      </c>
      <c r="D189" s="19"/>
      <c r="E189" s="3"/>
      <c r="F189" s="3">
        <v>929</v>
      </c>
      <c r="G189" s="19"/>
      <c r="H189" s="20"/>
      <c r="I189" s="19"/>
      <c r="J189" s="19">
        <v>17910</v>
      </c>
      <c r="K189" s="19"/>
      <c r="L189" s="19">
        <v>265</v>
      </c>
      <c r="M189" s="19">
        <v>500</v>
      </c>
      <c r="N189" s="153"/>
      <c r="O189" s="188"/>
      <c r="R189" s="47"/>
      <c r="S189" s="47"/>
      <c r="T189" s="47"/>
    </row>
    <row r="190" spans="1:20" ht="15" x14ac:dyDescent="0.2">
      <c r="A190" s="35"/>
      <c r="B190" s="118"/>
      <c r="C190" s="71"/>
      <c r="D190" s="107"/>
      <c r="E190" s="3"/>
      <c r="G190" s="107"/>
      <c r="H190" s="34"/>
      <c r="I190" s="107"/>
      <c r="J190" s="107"/>
      <c r="K190" s="107"/>
      <c r="L190" s="107"/>
      <c r="M190" s="107"/>
      <c r="N190" s="107"/>
      <c r="O190" s="107"/>
      <c r="R190" s="47"/>
      <c r="S190" s="47"/>
      <c r="T190" s="47"/>
    </row>
    <row r="191" spans="1:20" ht="15" x14ac:dyDescent="0.25">
      <c r="A191" s="29"/>
      <c r="B191" s="30" t="s">
        <v>4</v>
      </c>
      <c r="C191" s="95">
        <f>C183+C181+C149+C144+C177+C179</f>
        <v>183660.54</v>
      </c>
      <c r="D191" s="21">
        <f>D144+D149</f>
        <v>3366</v>
      </c>
      <c r="E191" s="21">
        <f>E144+E149+E183</f>
        <v>2800</v>
      </c>
      <c r="F191" s="21">
        <f>F183+F181+F149+F144+F179+F177</f>
        <v>25050</v>
      </c>
      <c r="G191" s="21">
        <f>G144+G149</f>
        <v>0</v>
      </c>
      <c r="H191" s="21">
        <f>SUM(H183+H149+H144)</f>
        <v>2397</v>
      </c>
      <c r="I191" s="21">
        <f>SUM(I183+I149)</f>
        <v>2654.46</v>
      </c>
      <c r="J191" s="21">
        <f>J144+J149+J183+J181+J179+J177</f>
        <v>109058.54000000001</v>
      </c>
      <c r="K191" s="21">
        <f>SUM(K183+K149+K144)</f>
        <v>19674</v>
      </c>
      <c r="L191" s="21">
        <f>SUM(L183+L149)</f>
        <v>3683</v>
      </c>
      <c r="M191" s="21">
        <f>M144+M149</f>
        <v>2039</v>
      </c>
      <c r="N191" s="21">
        <f>N144+N149+N183+N179+N177+N181</f>
        <v>0</v>
      </c>
      <c r="O191" s="21">
        <f>O183+O149+O144+O179+O177+O181</f>
        <v>0</v>
      </c>
      <c r="P191" s="52"/>
      <c r="Q191" s="52"/>
      <c r="R191" s="158">
        <f>R144+R149+R183</f>
        <v>12938.54</v>
      </c>
      <c r="S191" s="193"/>
      <c r="T191" s="47"/>
    </row>
    <row r="192" spans="1:20" x14ac:dyDescent="0.2">
      <c r="A192" s="3"/>
      <c r="B192" s="3"/>
      <c r="C192" s="3"/>
      <c r="D192" s="3"/>
      <c r="K192" s="3"/>
      <c r="M192" s="3"/>
      <c r="N192" s="3"/>
      <c r="O192" s="3"/>
      <c r="R192" s="47"/>
      <c r="S192" s="47"/>
      <c r="T192" s="47"/>
    </row>
    <row r="193" spans="1:21" x14ac:dyDescent="0.2">
      <c r="G193" s="194"/>
      <c r="N193" s="3"/>
      <c r="O193" s="3"/>
    </row>
    <row r="195" spans="1:21" x14ac:dyDescent="0.2">
      <c r="F195" s="195"/>
      <c r="G195" s="195"/>
      <c r="J195" s="196"/>
    </row>
    <row r="197" spans="1:21" x14ac:dyDescent="0.2">
      <c r="A197" s="14"/>
      <c r="B197" s="15"/>
      <c r="C197" s="3"/>
      <c r="D197" s="4"/>
      <c r="E197" s="3"/>
      <c r="F197" s="3"/>
      <c r="G197" s="3"/>
      <c r="H197" s="3"/>
      <c r="I197" s="3"/>
      <c r="J197" s="74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1" ht="15" x14ac:dyDescent="0.25">
      <c r="A198" s="97" t="s">
        <v>158</v>
      </c>
      <c r="B198" s="98"/>
      <c r="C198" s="98"/>
      <c r="D198" s="46"/>
      <c r="E198" s="3"/>
      <c r="F198" s="3"/>
      <c r="G198" s="3"/>
      <c r="H198" s="3"/>
      <c r="I198" s="3"/>
      <c r="J198" s="74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1" ht="15" x14ac:dyDescent="0.25">
      <c r="A199" s="97" t="s">
        <v>159</v>
      </c>
      <c r="B199" s="98"/>
      <c r="C199" s="98"/>
      <c r="D199" s="46"/>
      <c r="E199" s="119"/>
      <c r="F199" s="11"/>
      <c r="G199" s="11"/>
      <c r="H199" s="11"/>
      <c r="I199" s="1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1" x14ac:dyDescent="0.2">
      <c r="A200" s="14"/>
      <c r="B200" s="15"/>
      <c r="C200" s="3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0"/>
      <c r="U200" s="47"/>
    </row>
    <row r="201" spans="1:21" ht="75" x14ac:dyDescent="0.2">
      <c r="A201" s="31" t="s">
        <v>8</v>
      </c>
      <c r="B201" s="31" t="s">
        <v>3</v>
      </c>
      <c r="C201" s="18" t="s">
        <v>144</v>
      </c>
      <c r="D201" s="18" t="s">
        <v>59</v>
      </c>
      <c r="E201" s="18" t="s">
        <v>0</v>
      </c>
      <c r="F201" s="18" t="s">
        <v>57</v>
      </c>
      <c r="G201" s="18" t="s">
        <v>53</v>
      </c>
      <c r="H201" s="18" t="s">
        <v>52</v>
      </c>
      <c r="I201" s="18" t="s">
        <v>51</v>
      </c>
      <c r="J201" s="18" t="s">
        <v>149</v>
      </c>
      <c r="K201" s="18" t="s">
        <v>61</v>
      </c>
      <c r="L201" s="18" t="s">
        <v>50</v>
      </c>
      <c r="M201" s="18" t="s">
        <v>104</v>
      </c>
      <c r="N201" s="18" t="s">
        <v>54</v>
      </c>
      <c r="O201" s="22" t="s">
        <v>126</v>
      </c>
      <c r="P201" s="22"/>
      <c r="Q201" s="32"/>
      <c r="R201" s="18" t="s">
        <v>133</v>
      </c>
      <c r="S201" s="22" t="s">
        <v>146</v>
      </c>
      <c r="T201" s="10"/>
      <c r="U201" s="197"/>
    </row>
    <row r="202" spans="1:21" ht="15" x14ac:dyDescent="0.25">
      <c r="A202" s="27">
        <v>32</v>
      </c>
      <c r="B202" s="28" t="s">
        <v>58</v>
      </c>
      <c r="C202" s="34">
        <f>C203+C204+C205+C206</f>
        <v>2300</v>
      </c>
      <c r="D202" s="20">
        <f>D203+D204</f>
        <v>2300</v>
      </c>
      <c r="E202" s="20">
        <f>E204</f>
        <v>0</v>
      </c>
      <c r="F202" s="20">
        <f>F204</f>
        <v>0</v>
      </c>
      <c r="G202" s="20">
        <v>0</v>
      </c>
      <c r="H202" s="20">
        <v>0</v>
      </c>
      <c r="I202" s="20">
        <f>I204</f>
        <v>0</v>
      </c>
      <c r="J202" s="20">
        <f>J204</f>
        <v>0</v>
      </c>
      <c r="K202" s="20">
        <v>0</v>
      </c>
      <c r="L202" s="20">
        <v>0</v>
      </c>
      <c r="M202" s="20"/>
      <c r="N202" s="20">
        <v>0</v>
      </c>
      <c r="O202" s="131">
        <f>O205+O206</f>
        <v>0</v>
      </c>
      <c r="P202" s="131">
        <v>35000</v>
      </c>
      <c r="Q202" s="3"/>
      <c r="R202" s="13"/>
      <c r="S202" s="13"/>
      <c r="T202" s="9"/>
      <c r="U202" s="164"/>
    </row>
    <row r="203" spans="1:21" ht="15" hidden="1" x14ac:dyDescent="0.25">
      <c r="A203" s="24">
        <v>3222</v>
      </c>
      <c r="B203" s="26" t="s">
        <v>42</v>
      </c>
      <c r="C203" s="107">
        <f>D203</f>
        <v>2300</v>
      </c>
      <c r="D203" s="19">
        <v>2300</v>
      </c>
      <c r="E203" s="20"/>
      <c r="F203" s="20"/>
      <c r="G203" s="20"/>
      <c r="H203" s="20"/>
      <c r="I203" s="20"/>
      <c r="J203" s="19">
        <v>0</v>
      </c>
      <c r="K203" s="20"/>
      <c r="L203" s="20"/>
      <c r="M203" s="20"/>
      <c r="N203" s="20"/>
      <c r="O203" s="20"/>
      <c r="P203" s="20"/>
      <c r="Q203" s="3"/>
      <c r="R203" s="3"/>
      <c r="S203" s="3"/>
      <c r="T203" s="9"/>
      <c r="U203" s="164"/>
    </row>
    <row r="204" spans="1:21" ht="15" hidden="1" x14ac:dyDescent="0.25">
      <c r="A204" s="24">
        <v>3222</v>
      </c>
      <c r="B204" s="26" t="s">
        <v>117</v>
      </c>
      <c r="C204" s="107">
        <f>J204</f>
        <v>0</v>
      </c>
      <c r="D204" s="19"/>
      <c r="E204" s="19"/>
      <c r="F204" s="19">
        <v>0</v>
      </c>
      <c r="G204" s="19">
        <v>0</v>
      </c>
      <c r="H204" s="19">
        <v>0</v>
      </c>
      <c r="I204" s="19">
        <v>0</v>
      </c>
      <c r="J204" s="19"/>
      <c r="K204" s="19">
        <v>0</v>
      </c>
      <c r="L204" s="19">
        <v>0</v>
      </c>
      <c r="M204" s="19"/>
      <c r="N204" s="20"/>
      <c r="O204" s="20"/>
      <c r="P204" s="20"/>
      <c r="Q204" s="3"/>
      <c r="R204" s="3"/>
      <c r="S204" s="3"/>
      <c r="T204" s="9"/>
      <c r="U204" s="164"/>
    </row>
    <row r="205" spans="1:21" ht="15" hidden="1" x14ac:dyDescent="0.25">
      <c r="A205" s="35">
        <v>3222</v>
      </c>
      <c r="B205" s="75" t="s">
        <v>127</v>
      </c>
      <c r="C205" s="107">
        <f>O205</f>
        <v>0</v>
      </c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34"/>
      <c r="O205" s="107"/>
      <c r="P205" s="34"/>
      <c r="Q205" s="3"/>
      <c r="R205" s="3"/>
      <c r="S205" s="3"/>
      <c r="T205" s="9"/>
      <c r="U205" s="164"/>
    </row>
    <row r="206" spans="1:21" ht="15" hidden="1" x14ac:dyDescent="0.25">
      <c r="A206" s="35">
        <v>3721</v>
      </c>
      <c r="B206" s="75" t="s">
        <v>128</v>
      </c>
      <c r="C206" s="107">
        <f>O206</f>
        <v>0</v>
      </c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34"/>
      <c r="O206" s="107"/>
      <c r="P206" s="34"/>
      <c r="Q206" s="3"/>
      <c r="R206" s="3"/>
      <c r="S206" s="3"/>
      <c r="T206" s="9"/>
      <c r="U206" s="164"/>
    </row>
    <row r="207" spans="1:21" ht="15" x14ac:dyDescent="0.25">
      <c r="A207" s="29"/>
      <c r="B207" s="30" t="s">
        <v>4</v>
      </c>
      <c r="C207" s="21">
        <f>C202</f>
        <v>2300</v>
      </c>
      <c r="D207" s="21">
        <f>D202</f>
        <v>2300</v>
      </c>
      <c r="E207" s="21">
        <f t="shared" ref="E207:K207" si="10">E202</f>
        <v>0</v>
      </c>
      <c r="F207" s="21">
        <f t="shared" si="10"/>
        <v>0</v>
      </c>
      <c r="G207" s="21">
        <f t="shared" si="10"/>
        <v>0</v>
      </c>
      <c r="H207" s="21">
        <f t="shared" si="10"/>
        <v>0</v>
      </c>
      <c r="I207" s="21">
        <f t="shared" si="10"/>
        <v>0</v>
      </c>
      <c r="J207" s="21">
        <f>J202</f>
        <v>0</v>
      </c>
      <c r="K207" s="21">
        <f t="shared" si="10"/>
        <v>0</v>
      </c>
      <c r="L207" s="21">
        <f>L202</f>
        <v>0</v>
      </c>
      <c r="M207" s="21"/>
      <c r="N207" s="21">
        <v>0</v>
      </c>
      <c r="O207" s="21">
        <f>O202</f>
        <v>0</v>
      </c>
      <c r="P207" s="132" t="e">
        <f>P169+P199+#REF!+P202</f>
        <v>#REF!</v>
      </c>
      <c r="Q207" s="59"/>
      <c r="R207" s="60"/>
      <c r="S207" s="60"/>
      <c r="T207" s="9"/>
      <c r="U207" s="164"/>
    </row>
    <row r="208" spans="1:21" ht="15" x14ac:dyDescent="0.2">
      <c r="A208" s="35"/>
      <c r="B208" s="76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99"/>
      <c r="R208" s="99"/>
      <c r="S208" s="99"/>
      <c r="T208" s="10"/>
      <c r="U208" s="47"/>
    </row>
    <row r="209" spans="1:21" ht="15" x14ac:dyDescent="0.2">
      <c r="A209" s="35"/>
      <c r="B209" s="76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"/>
      <c r="R209" s="3"/>
      <c r="S209" s="3"/>
      <c r="T209" s="10"/>
      <c r="U209" s="47"/>
    </row>
    <row r="210" spans="1:21" ht="15" x14ac:dyDescent="0.2">
      <c r="A210" s="35"/>
      <c r="B210" s="76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"/>
      <c r="R210" s="3"/>
      <c r="S210" s="3"/>
      <c r="T210" s="10"/>
      <c r="U210" s="47"/>
    </row>
    <row r="211" spans="1:21" ht="15" x14ac:dyDescent="0.25">
      <c r="A211" s="97"/>
      <c r="B211" s="98"/>
      <c r="C211" s="98"/>
      <c r="D211" s="46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"/>
      <c r="R211" s="3"/>
      <c r="S211" s="3"/>
      <c r="T211" s="10"/>
      <c r="U211" s="47"/>
    </row>
    <row r="212" spans="1:21" ht="15" x14ac:dyDescent="0.25">
      <c r="A212" s="97" t="s">
        <v>176</v>
      </c>
      <c r="B212" s="98"/>
      <c r="C212" s="98"/>
      <c r="D212" s="46"/>
      <c r="E212" s="119"/>
      <c r="F212" s="11"/>
      <c r="G212" s="11"/>
      <c r="H212" s="11"/>
      <c r="I212" s="1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10"/>
      <c r="U212" s="47"/>
    </row>
    <row r="213" spans="1:21" ht="15" x14ac:dyDescent="0.25">
      <c r="A213" s="12"/>
      <c r="B213" s="12"/>
      <c r="C213" s="12"/>
      <c r="D213" s="111"/>
      <c r="E213" s="111"/>
      <c r="F213" s="104"/>
      <c r="G213" s="10"/>
      <c r="H213" s="104"/>
      <c r="I213" s="111"/>
      <c r="J213" s="111"/>
      <c r="K213" s="111"/>
      <c r="L213" s="111"/>
      <c r="M213" s="111"/>
      <c r="N213" s="111"/>
      <c r="O213" s="104"/>
      <c r="P213" s="10"/>
      <c r="Q213" s="10"/>
      <c r="R213" s="10"/>
      <c r="S213" s="10"/>
      <c r="T213" s="10"/>
      <c r="U213" s="47"/>
    </row>
    <row r="214" spans="1:21" ht="15" x14ac:dyDescent="0.25">
      <c r="A214" s="12"/>
      <c r="B214" s="12"/>
      <c r="C214" s="12"/>
      <c r="D214" s="12"/>
      <c r="E214" s="12"/>
      <c r="F214" s="120"/>
      <c r="G214" s="120"/>
      <c r="H214" s="121"/>
      <c r="I214" s="12"/>
      <c r="J214" s="12"/>
      <c r="K214" s="12"/>
      <c r="L214" s="12"/>
      <c r="M214" s="12"/>
      <c r="N214" s="72"/>
      <c r="O214" s="122"/>
      <c r="P214" s="32"/>
      <c r="Q214" s="32"/>
      <c r="R214" s="32"/>
      <c r="S214" s="32"/>
      <c r="T214" s="32"/>
      <c r="U214" s="47"/>
    </row>
    <row r="215" spans="1:21" ht="60" x14ac:dyDescent="0.2">
      <c r="A215" s="31" t="s">
        <v>8</v>
      </c>
      <c r="B215" s="31" t="s">
        <v>3</v>
      </c>
      <c r="C215" s="18" t="s">
        <v>144</v>
      </c>
      <c r="D215" s="18" t="s">
        <v>113</v>
      </c>
      <c r="E215" s="18" t="s">
        <v>0</v>
      </c>
      <c r="F215" s="18" t="s">
        <v>57</v>
      </c>
      <c r="G215" s="18" t="s">
        <v>53</v>
      </c>
      <c r="H215" s="18" t="s">
        <v>52</v>
      </c>
      <c r="I215" s="18" t="s">
        <v>51</v>
      </c>
      <c r="J215" s="18" t="s">
        <v>46</v>
      </c>
      <c r="K215" s="18" t="s">
        <v>61</v>
      </c>
      <c r="L215" s="18" t="s">
        <v>106</v>
      </c>
      <c r="M215" s="18" t="s">
        <v>140</v>
      </c>
      <c r="N215" s="18" t="s">
        <v>54</v>
      </c>
      <c r="O215" s="22" t="s">
        <v>60</v>
      </c>
      <c r="P215" s="32"/>
      <c r="Q215" s="32"/>
      <c r="R215" s="18" t="s">
        <v>79</v>
      </c>
      <c r="S215" s="57" t="s">
        <v>132</v>
      </c>
      <c r="T215" s="57" t="s">
        <v>145</v>
      </c>
      <c r="U215" s="47"/>
    </row>
    <row r="216" spans="1:21" ht="15" x14ac:dyDescent="0.25">
      <c r="A216" s="53">
        <v>31</v>
      </c>
      <c r="B216" s="53" t="s">
        <v>36</v>
      </c>
      <c r="C216" s="71">
        <f>SUM(C217:C220)</f>
        <v>3650</v>
      </c>
      <c r="D216" s="71">
        <f>SUM(D217:D220)</f>
        <v>0</v>
      </c>
      <c r="E216" s="71">
        <f>SUM(E217:E220)</f>
        <v>0</v>
      </c>
      <c r="F216" s="71">
        <f>SUM(F217:F220)</f>
        <v>0</v>
      </c>
      <c r="G216" s="71">
        <f>G217+G218+G219+G220</f>
        <v>0</v>
      </c>
      <c r="H216" s="71">
        <f>H217+H218+H219+H220</f>
        <v>0</v>
      </c>
      <c r="I216" s="71">
        <f t="shared" ref="I216:O216" si="11">SUM(I217:I220)</f>
        <v>0</v>
      </c>
      <c r="J216" s="71"/>
      <c r="K216" s="71">
        <f t="shared" si="11"/>
        <v>0</v>
      </c>
      <c r="L216" s="71">
        <f t="shared" si="11"/>
        <v>0</v>
      </c>
      <c r="M216" s="71">
        <f>SUM(M217:M220)</f>
        <v>3650</v>
      </c>
      <c r="N216" s="71">
        <f t="shared" si="11"/>
        <v>0</v>
      </c>
      <c r="O216" s="133">
        <f t="shared" si="11"/>
        <v>0</v>
      </c>
      <c r="P216" s="13"/>
      <c r="Q216" s="13"/>
      <c r="R216" s="13"/>
      <c r="S216" s="13"/>
      <c r="T216" s="164"/>
      <c r="U216" s="47"/>
    </row>
    <row r="217" spans="1:21" ht="15" hidden="1" x14ac:dyDescent="0.25">
      <c r="A217" s="24">
        <v>3111</v>
      </c>
      <c r="B217" s="25" t="s">
        <v>37</v>
      </c>
      <c r="C217" s="71">
        <f>D217+M217</f>
        <v>3100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>
        <v>3100</v>
      </c>
      <c r="N217" s="19"/>
      <c r="O217" s="19">
        <v>0</v>
      </c>
      <c r="P217" s="3"/>
      <c r="Q217" s="3"/>
      <c r="R217" s="3"/>
      <c r="S217" s="3"/>
      <c r="T217" s="164"/>
      <c r="U217" s="47"/>
    </row>
    <row r="218" spans="1:21" ht="15" hidden="1" x14ac:dyDescent="0.25">
      <c r="A218" s="24">
        <v>3121</v>
      </c>
      <c r="B218" s="26" t="s">
        <v>38</v>
      </c>
      <c r="C218" s="71">
        <f>D218+M218</f>
        <v>0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19">
        <v>0</v>
      </c>
      <c r="N218" s="19"/>
      <c r="O218" s="19">
        <v>0</v>
      </c>
      <c r="P218" s="3"/>
      <c r="Q218" s="3"/>
      <c r="R218" s="3"/>
      <c r="S218" s="3"/>
      <c r="T218" s="164"/>
      <c r="U218" s="47"/>
    </row>
    <row r="219" spans="1:21" ht="15" hidden="1" x14ac:dyDescent="0.25">
      <c r="A219" s="24">
        <v>3132</v>
      </c>
      <c r="B219" s="25" t="s">
        <v>39</v>
      </c>
      <c r="C219" s="71">
        <f>D219+M219</f>
        <v>550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19">
        <v>550</v>
      </c>
      <c r="N219" s="19"/>
      <c r="O219" s="19">
        <v>0</v>
      </c>
      <c r="P219" s="3"/>
      <c r="Q219" s="3"/>
      <c r="R219" s="3"/>
      <c r="S219" s="3"/>
      <c r="T219" s="164"/>
      <c r="U219" s="47"/>
    </row>
    <row r="220" spans="1:21" ht="15" hidden="1" x14ac:dyDescent="0.25">
      <c r="A220" s="24">
        <v>3133</v>
      </c>
      <c r="B220" s="26" t="s">
        <v>40</v>
      </c>
      <c r="C220" s="71">
        <f>D220+M220</f>
        <v>0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>
        <v>0</v>
      </c>
      <c r="N220" s="19"/>
      <c r="O220" s="19">
        <v>0</v>
      </c>
      <c r="P220" s="3"/>
      <c r="Q220" s="3"/>
      <c r="R220" s="3"/>
      <c r="S220" s="3"/>
      <c r="T220" s="164"/>
      <c r="U220" s="47"/>
    </row>
    <row r="221" spans="1:21" ht="15" x14ac:dyDescent="0.25">
      <c r="A221" s="27">
        <v>32</v>
      </c>
      <c r="B221" s="28" t="s">
        <v>11</v>
      </c>
      <c r="C221" s="71">
        <f>SUM(C222:C240)</f>
        <v>250</v>
      </c>
      <c r="D221" s="20"/>
      <c r="E221" s="20"/>
      <c r="F221" s="20"/>
      <c r="G221" s="20"/>
      <c r="H221" s="20"/>
      <c r="I221" s="20"/>
      <c r="J221" s="20"/>
      <c r="K221" s="20"/>
      <c r="L221" s="20"/>
      <c r="M221" s="20">
        <f>M223+M236+M237+M222</f>
        <v>250</v>
      </c>
      <c r="N221" s="20"/>
      <c r="O221" s="20"/>
      <c r="P221" s="13"/>
      <c r="Q221" s="13"/>
      <c r="R221" s="13"/>
      <c r="S221" s="13"/>
      <c r="T221" s="164"/>
      <c r="U221" s="47"/>
    </row>
    <row r="222" spans="1:21" ht="15" hidden="1" x14ac:dyDescent="0.25">
      <c r="A222" s="24">
        <v>3211</v>
      </c>
      <c r="B222" s="25" t="s">
        <v>12</v>
      </c>
      <c r="C222" s="71">
        <f>D222+M222</f>
        <v>0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>
        <v>0</v>
      </c>
      <c r="N222" s="19"/>
      <c r="O222" s="19">
        <v>0</v>
      </c>
      <c r="P222" s="3"/>
      <c r="Q222" s="3"/>
      <c r="R222" s="13"/>
      <c r="S222" s="13"/>
      <c r="T222" s="164"/>
      <c r="U222" s="47"/>
    </row>
    <row r="223" spans="1:21" ht="15" hidden="1" x14ac:dyDescent="0.25">
      <c r="A223" s="24">
        <v>3212</v>
      </c>
      <c r="B223" s="25" t="s">
        <v>13</v>
      </c>
      <c r="C223" s="71">
        <f>D223+M223</f>
        <v>250</v>
      </c>
      <c r="D223" s="19"/>
      <c r="E223" s="19"/>
      <c r="F223" s="19"/>
      <c r="G223" s="19"/>
      <c r="H223" s="19"/>
      <c r="I223" s="19"/>
      <c r="J223" s="19"/>
      <c r="K223" s="19"/>
      <c r="L223" s="19"/>
      <c r="M223" s="19">
        <v>250</v>
      </c>
      <c r="N223" s="19"/>
      <c r="O223" s="19">
        <v>0</v>
      </c>
      <c r="P223" s="3"/>
      <c r="Q223" s="3"/>
      <c r="R223" s="3"/>
      <c r="S223" s="3"/>
      <c r="T223" s="164"/>
      <c r="U223" s="47"/>
    </row>
    <row r="224" spans="1:21" ht="15" hidden="1" x14ac:dyDescent="0.25">
      <c r="A224" s="24">
        <v>3213</v>
      </c>
      <c r="B224" s="25" t="s">
        <v>14</v>
      </c>
      <c r="C224" s="71">
        <f>D224+E224+F224+G224+H224+I224+J224+K224+L224+N224+O224</f>
        <v>0</v>
      </c>
      <c r="D224" s="19"/>
      <c r="E224" s="19"/>
      <c r="F224" s="19"/>
      <c r="G224" s="19"/>
      <c r="H224" s="20"/>
      <c r="I224" s="19"/>
      <c r="J224" s="19"/>
      <c r="K224" s="19"/>
      <c r="L224" s="19"/>
      <c r="M224" s="19"/>
      <c r="N224" s="19"/>
      <c r="O224" s="19"/>
      <c r="P224" s="3"/>
      <c r="Q224" s="3"/>
      <c r="R224" s="3"/>
      <c r="S224" s="3"/>
      <c r="T224" s="164"/>
      <c r="U224" s="47"/>
    </row>
    <row r="225" spans="1:21" ht="15" hidden="1" x14ac:dyDescent="0.25">
      <c r="A225" s="24">
        <v>3221</v>
      </c>
      <c r="B225" s="25" t="s">
        <v>15</v>
      </c>
      <c r="C225" s="71">
        <f>D225+E225+F225+G225+H225+I225+J225+K225+L225+N225+O225</f>
        <v>0</v>
      </c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3"/>
      <c r="Q225" s="3"/>
      <c r="R225" s="3"/>
      <c r="S225" s="3"/>
      <c r="T225" s="164"/>
      <c r="U225" s="47"/>
    </row>
    <row r="226" spans="1:21" s="48" customFormat="1" ht="15" hidden="1" x14ac:dyDescent="0.2">
      <c r="A226" s="24">
        <v>3222</v>
      </c>
      <c r="B226" s="25" t="s">
        <v>42</v>
      </c>
      <c r="C226" s="71">
        <f>F226+H226+I226+K226+M226</f>
        <v>0</v>
      </c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3"/>
      <c r="Q226" s="3"/>
      <c r="R226" s="3"/>
      <c r="S226" s="3"/>
      <c r="T226" s="199"/>
      <c r="U226" s="200"/>
    </row>
    <row r="227" spans="1:21" s="48" customFormat="1" ht="15" hidden="1" x14ac:dyDescent="0.2">
      <c r="A227" s="24">
        <v>3223</v>
      </c>
      <c r="B227" s="25" t="s">
        <v>16</v>
      </c>
      <c r="C227" s="71">
        <f t="shared" ref="C227:C235" si="12">D227+E227+F227+G227+H227+I227+J227+K227+L227+N227+O227</f>
        <v>0</v>
      </c>
      <c r="D227" s="19"/>
      <c r="E227" s="19"/>
      <c r="F227" s="19"/>
      <c r="G227" s="19"/>
      <c r="H227" s="20"/>
      <c r="I227" s="19"/>
      <c r="J227" s="19"/>
      <c r="K227" s="19"/>
      <c r="L227" s="19"/>
      <c r="M227" s="19"/>
      <c r="N227" s="19"/>
      <c r="O227" s="19"/>
      <c r="P227" s="3"/>
      <c r="Q227" s="3"/>
      <c r="R227" s="3"/>
      <c r="S227" s="3"/>
      <c r="T227" s="199"/>
      <c r="U227" s="200"/>
    </row>
    <row r="228" spans="1:21" s="48" customFormat="1" ht="15" hidden="1" x14ac:dyDescent="0.2">
      <c r="A228" s="24">
        <v>3224</v>
      </c>
      <c r="B228" s="25" t="s">
        <v>17</v>
      </c>
      <c r="C228" s="71">
        <f t="shared" si="12"/>
        <v>0</v>
      </c>
      <c r="D228" s="19"/>
      <c r="E228" s="19"/>
      <c r="F228" s="19"/>
      <c r="G228" s="19"/>
      <c r="H228" s="20"/>
      <c r="I228" s="19"/>
      <c r="J228" s="19"/>
      <c r="K228" s="19"/>
      <c r="L228" s="19"/>
      <c r="M228" s="19"/>
      <c r="N228" s="19"/>
      <c r="O228" s="19"/>
      <c r="P228" s="3"/>
      <c r="Q228" s="3"/>
      <c r="R228" s="3"/>
      <c r="S228" s="3"/>
      <c r="T228" s="199"/>
      <c r="U228" s="200"/>
    </row>
    <row r="229" spans="1:21" s="48" customFormat="1" ht="15" hidden="1" x14ac:dyDescent="0.2">
      <c r="A229" s="24">
        <v>3225</v>
      </c>
      <c r="B229" s="25" t="s">
        <v>18</v>
      </c>
      <c r="C229" s="71">
        <f t="shared" si="12"/>
        <v>0</v>
      </c>
      <c r="D229" s="19"/>
      <c r="E229" s="19"/>
      <c r="F229" s="19"/>
      <c r="G229" s="19"/>
      <c r="H229" s="20"/>
      <c r="I229" s="19"/>
      <c r="J229" s="19"/>
      <c r="K229" s="19"/>
      <c r="L229" s="19"/>
      <c r="M229" s="19"/>
      <c r="N229" s="19"/>
      <c r="O229" s="19">
        <v>0</v>
      </c>
      <c r="P229" s="3"/>
      <c r="Q229" s="3"/>
      <c r="R229" s="3"/>
      <c r="S229" s="3"/>
      <c r="T229" s="199"/>
      <c r="U229" s="200"/>
    </row>
    <row r="230" spans="1:21" s="48" customFormat="1" ht="15" hidden="1" x14ac:dyDescent="0.2">
      <c r="A230" s="24">
        <v>3227</v>
      </c>
      <c r="B230" s="25" t="s">
        <v>19</v>
      </c>
      <c r="C230" s="71">
        <f t="shared" si="12"/>
        <v>0</v>
      </c>
      <c r="D230" s="19"/>
      <c r="E230" s="19"/>
      <c r="F230" s="19"/>
      <c r="G230" s="19"/>
      <c r="H230" s="20"/>
      <c r="I230" s="19"/>
      <c r="J230" s="19"/>
      <c r="K230" s="19"/>
      <c r="L230" s="19"/>
      <c r="M230" s="19"/>
      <c r="N230" s="19"/>
      <c r="O230" s="19"/>
      <c r="P230" s="3"/>
      <c r="Q230" s="3"/>
      <c r="R230" s="3"/>
      <c r="S230" s="3"/>
      <c r="T230" s="199"/>
      <c r="U230" s="200"/>
    </row>
    <row r="231" spans="1:21" ht="15" hidden="1" x14ac:dyDescent="0.25">
      <c r="A231" s="24">
        <v>3231</v>
      </c>
      <c r="B231" s="25" t="s">
        <v>20</v>
      </c>
      <c r="C231" s="71">
        <f t="shared" si="12"/>
        <v>0</v>
      </c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3"/>
      <c r="Q231" s="3"/>
      <c r="R231" s="3"/>
      <c r="S231" s="3"/>
      <c r="T231" s="164"/>
      <c r="U231" s="47"/>
    </row>
    <row r="232" spans="1:21" ht="15" hidden="1" x14ac:dyDescent="0.25">
      <c r="A232" s="24">
        <v>3232</v>
      </c>
      <c r="B232" s="25" t="s">
        <v>21</v>
      </c>
      <c r="C232" s="71">
        <f t="shared" si="12"/>
        <v>0</v>
      </c>
      <c r="D232" s="19"/>
      <c r="E232" s="19"/>
      <c r="F232" s="19"/>
      <c r="G232" s="19"/>
      <c r="H232" s="20"/>
      <c r="I232" s="19"/>
      <c r="J232" s="19"/>
      <c r="K232" s="19"/>
      <c r="L232" s="19"/>
      <c r="M232" s="19"/>
      <c r="N232" s="19"/>
      <c r="O232" s="19">
        <v>0</v>
      </c>
      <c r="P232" s="3"/>
      <c r="Q232" s="3"/>
      <c r="R232" s="3"/>
      <c r="S232" s="3"/>
      <c r="T232" s="164"/>
      <c r="U232" s="47"/>
    </row>
    <row r="233" spans="1:21" ht="15" hidden="1" x14ac:dyDescent="0.25">
      <c r="A233" s="24">
        <v>3233</v>
      </c>
      <c r="B233" s="25" t="s">
        <v>22</v>
      </c>
      <c r="C233" s="71">
        <f t="shared" si="12"/>
        <v>0</v>
      </c>
      <c r="D233" s="19"/>
      <c r="E233" s="19"/>
      <c r="F233" s="19"/>
      <c r="G233" s="19"/>
      <c r="H233" s="20"/>
      <c r="I233" s="19"/>
      <c r="J233" s="19"/>
      <c r="K233" s="19"/>
      <c r="L233" s="19"/>
      <c r="M233" s="19"/>
      <c r="N233" s="19"/>
      <c r="O233" s="19"/>
      <c r="P233" s="3"/>
      <c r="Q233" s="3"/>
      <c r="R233" s="3"/>
      <c r="S233" s="3"/>
      <c r="T233" s="164"/>
      <c r="U233" s="47"/>
    </row>
    <row r="234" spans="1:21" ht="15" hidden="1" x14ac:dyDescent="0.25">
      <c r="A234" s="24">
        <v>3234</v>
      </c>
      <c r="B234" s="25" t="s">
        <v>23</v>
      </c>
      <c r="C234" s="71">
        <f t="shared" si="12"/>
        <v>0</v>
      </c>
      <c r="D234" s="19"/>
      <c r="E234" s="19"/>
      <c r="F234" s="19"/>
      <c r="G234" s="19"/>
      <c r="H234" s="20"/>
      <c r="I234" s="19"/>
      <c r="J234" s="19"/>
      <c r="K234" s="19"/>
      <c r="L234" s="19"/>
      <c r="M234" s="19"/>
      <c r="N234" s="19"/>
      <c r="O234" s="19"/>
      <c r="P234" s="3"/>
      <c r="Q234" s="3"/>
      <c r="R234" s="3"/>
      <c r="S234" s="3"/>
      <c r="T234" s="164"/>
      <c r="U234" s="47"/>
    </row>
    <row r="235" spans="1:21" ht="15" hidden="1" x14ac:dyDescent="0.25">
      <c r="A235" s="24">
        <v>3235</v>
      </c>
      <c r="B235" s="25" t="s">
        <v>24</v>
      </c>
      <c r="C235" s="71">
        <f t="shared" si="12"/>
        <v>0</v>
      </c>
      <c r="D235" s="19"/>
      <c r="E235" s="19"/>
      <c r="F235" s="19"/>
      <c r="G235" s="19"/>
      <c r="H235" s="20"/>
      <c r="I235" s="19"/>
      <c r="J235" s="19"/>
      <c r="K235" s="19"/>
      <c r="L235" s="19"/>
      <c r="M235" s="19"/>
      <c r="N235" s="19"/>
      <c r="O235" s="19"/>
      <c r="P235" s="3"/>
      <c r="Q235" s="3"/>
      <c r="R235" s="3"/>
      <c r="S235" s="3"/>
      <c r="T235" s="164"/>
      <c r="U235" s="47"/>
    </row>
    <row r="236" spans="1:21" ht="15" hidden="1" x14ac:dyDescent="0.25">
      <c r="A236" s="24">
        <v>3236</v>
      </c>
      <c r="B236" s="25" t="s">
        <v>25</v>
      </c>
      <c r="C236" s="71">
        <v>0</v>
      </c>
      <c r="D236" s="19"/>
      <c r="E236" s="19"/>
      <c r="F236" s="19"/>
      <c r="G236" s="19"/>
      <c r="H236" s="20"/>
      <c r="I236" s="19"/>
      <c r="J236" s="19"/>
      <c r="K236" s="19"/>
      <c r="L236" s="19"/>
      <c r="M236" s="19">
        <v>0</v>
      </c>
      <c r="N236" s="19"/>
      <c r="O236" s="19"/>
      <c r="P236" s="3"/>
      <c r="Q236" s="3"/>
      <c r="R236" s="3"/>
      <c r="S236" s="3"/>
      <c r="T236" s="164"/>
      <c r="U236" s="47"/>
    </row>
    <row r="237" spans="1:21" ht="15" hidden="1" x14ac:dyDescent="0.25">
      <c r="A237" s="24">
        <v>3237</v>
      </c>
      <c r="B237" s="25" t="s">
        <v>26</v>
      </c>
      <c r="C237" s="71">
        <f>D237+M237</f>
        <v>0</v>
      </c>
      <c r="D237" s="19"/>
      <c r="E237" s="19"/>
      <c r="F237" s="19"/>
      <c r="G237" s="19"/>
      <c r="H237" s="19"/>
      <c r="I237" s="19"/>
      <c r="J237" s="19"/>
      <c r="K237" s="19"/>
      <c r="L237" s="19"/>
      <c r="M237" s="19">
        <v>0</v>
      </c>
      <c r="N237" s="19"/>
      <c r="O237" s="19"/>
      <c r="P237" s="3"/>
      <c r="Q237" s="3"/>
      <c r="R237" s="3"/>
      <c r="S237" s="3"/>
      <c r="T237" s="164"/>
      <c r="U237" s="47"/>
    </row>
    <row r="238" spans="1:21" ht="15" hidden="1" x14ac:dyDescent="0.25">
      <c r="A238" s="24">
        <v>3238</v>
      </c>
      <c r="B238" s="25" t="s">
        <v>27</v>
      </c>
      <c r="C238" s="71">
        <f>D238+E238+F238+G238+H238+I238+J238+K238+L238+N238+O238</f>
        <v>0</v>
      </c>
      <c r="D238" s="19"/>
      <c r="E238" s="19"/>
      <c r="F238" s="19"/>
      <c r="G238" s="19"/>
      <c r="H238" s="20"/>
      <c r="I238" s="19"/>
      <c r="J238" s="19"/>
      <c r="K238" s="19"/>
      <c r="L238" s="19"/>
      <c r="M238" s="19"/>
      <c r="N238" s="19"/>
      <c r="O238" s="19"/>
      <c r="P238" s="3"/>
      <c r="Q238" s="3"/>
      <c r="R238" s="3"/>
      <c r="S238" s="3"/>
      <c r="T238" s="164"/>
      <c r="U238" s="47"/>
    </row>
    <row r="239" spans="1:21" ht="15" hidden="1" x14ac:dyDescent="0.25">
      <c r="A239" s="24">
        <v>3239</v>
      </c>
      <c r="B239" s="25" t="s">
        <v>28</v>
      </c>
      <c r="C239" s="71">
        <f>D239+E239+F239+G239+H239+I239+J239+K239+L239+N239+O239</f>
        <v>0</v>
      </c>
      <c r="D239" s="19"/>
      <c r="E239" s="19"/>
      <c r="F239" s="19"/>
      <c r="G239" s="19"/>
      <c r="H239" s="20"/>
      <c r="I239" s="19"/>
      <c r="J239" s="19"/>
      <c r="K239" s="19"/>
      <c r="L239" s="19"/>
      <c r="M239" s="19">
        <v>0</v>
      </c>
      <c r="N239" s="19"/>
      <c r="O239" s="19">
        <v>0</v>
      </c>
      <c r="P239" s="3"/>
      <c r="Q239" s="3"/>
      <c r="R239" s="3"/>
      <c r="S239" s="3"/>
      <c r="T239" s="164"/>
      <c r="U239" s="47"/>
    </row>
    <row r="240" spans="1:21" ht="16.5" hidden="1" customHeight="1" x14ac:dyDescent="0.25">
      <c r="A240" s="24">
        <v>3241</v>
      </c>
      <c r="B240" s="25" t="s">
        <v>49</v>
      </c>
      <c r="C240" s="71">
        <f>D240+E240+F240+G240+H240+I240+J240+K240+L240+N240+O240</f>
        <v>0</v>
      </c>
      <c r="D240" s="19">
        <v>0</v>
      </c>
      <c r="E240" s="19"/>
      <c r="F240" s="19"/>
      <c r="G240" s="19"/>
      <c r="H240" s="20"/>
      <c r="I240" s="19"/>
      <c r="J240" s="19"/>
      <c r="K240" s="19"/>
      <c r="L240" s="19"/>
      <c r="M240" s="19"/>
      <c r="N240" s="19"/>
      <c r="O240" s="19"/>
      <c r="P240" s="3"/>
      <c r="Q240" s="3"/>
      <c r="R240" s="3"/>
      <c r="S240" s="3"/>
      <c r="T240" s="164"/>
      <c r="U240" s="47"/>
    </row>
    <row r="241" spans="1:21" ht="15" x14ac:dyDescent="0.25">
      <c r="A241" s="29"/>
      <c r="B241" s="30" t="s">
        <v>4</v>
      </c>
      <c r="C241" s="21">
        <f>C216+C221</f>
        <v>3900</v>
      </c>
      <c r="D241" s="21">
        <f>D216+D221</f>
        <v>0</v>
      </c>
      <c r="E241" s="21">
        <f t="shared" ref="E241:K241" si="13">E238</f>
        <v>0</v>
      </c>
      <c r="F241" s="21">
        <v>0</v>
      </c>
      <c r="G241" s="21">
        <f t="shared" si="13"/>
        <v>0</v>
      </c>
      <c r="H241" s="21">
        <f t="shared" si="13"/>
        <v>0</v>
      </c>
      <c r="I241" s="21">
        <f t="shared" si="13"/>
        <v>0</v>
      </c>
      <c r="J241" s="21">
        <f>J216+J221</f>
        <v>0</v>
      </c>
      <c r="K241" s="21">
        <f t="shared" si="13"/>
        <v>0</v>
      </c>
      <c r="L241" s="21">
        <f>L238</f>
        <v>0</v>
      </c>
      <c r="M241" s="21">
        <f>M216+M221</f>
        <v>3900</v>
      </c>
      <c r="N241" s="21">
        <v>0</v>
      </c>
      <c r="O241" s="21">
        <v>0</v>
      </c>
      <c r="P241" s="132" t="e">
        <f>P212+P235+#REF!+P238</f>
        <v>#REF!</v>
      </c>
      <c r="Q241" s="59"/>
      <c r="R241" s="60">
        <v>0</v>
      </c>
      <c r="S241" s="60"/>
      <c r="T241" s="193"/>
      <c r="U241" s="164"/>
    </row>
    <row r="242" spans="1:21" ht="15" x14ac:dyDescent="0.25">
      <c r="A242" s="35"/>
      <c r="B242" s="76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77"/>
      <c r="Q242" s="59"/>
      <c r="R242" s="9"/>
      <c r="S242" s="10"/>
      <c r="T242" s="164"/>
      <c r="U242" s="164"/>
    </row>
    <row r="243" spans="1:21" ht="15" x14ac:dyDescent="0.25">
      <c r="A243" s="35"/>
      <c r="B243" s="76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77"/>
      <c r="Q243" s="59"/>
      <c r="R243" s="9"/>
      <c r="S243" s="10"/>
      <c r="T243" s="164"/>
      <c r="U243" s="164"/>
    </row>
    <row r="244" spans="1:21" ht="15" hidden="1" x14ac:dyDescent="0.25">
      <c r="A244" s="192"/>
      <c r="B244" s="198"/>
      <c r="C244" s="184"/>
      <c r="D244" s="184"/>
      <c r="E244" s="184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201"/>
      <c r="Q244" s="170"/>
      <c r="R244" s="164"/>
      <c r="S244" s="47"/>
      <c r="T244" s="164"/>
      <c r="U244" s="164"/>
    </row>
    <row r="245" spans="1:21" ht="15" hidden="1" x14ac:dyDescent="0.25">
      <c r="A245" s="192"/>
      <c r="B245" s="198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201"/>
      <c r="Q245" s="170"/>
      <c r="R245" s="164"/>
      <c r="S245" s="47"/>
      <c r="T245" s="164"/>
      <c r="U245" s="164"/>
    </row>
    <row r="246" spans="1:21" ht="15" hidden="1" x14ac:dyDescent="0.25">
      <c r="A246" s="192"/>
      <c r="B246" s="198"/>
      <c r="C246" s="184"/>
      <c r="D246" s="184"/>
      <c r="E246" s="184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201"/>
      <c r="Q246" s="170"/>
      <c r="R246" s="164"/>
      <c r="S246" s="47"/>
      <c r="T246" s="164"/>
      <c r="U246" s="164"/>
    </row>
    <row r="247" spans="1:21" ht="15" hidden="1" x14ac:dyDescent="0.25">
      <c r="A247" s="192"/>
      <c r="B247" s="198"/>
      <c r="C247" s="184"/>
      <c r="D247" s="184"/>
      <c r="E247" s="184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201"/>
      <c r="Q247" s="170"/>
      <c r="R247" s="164"/>
      <c r="S247" s="47"/>
      <c r="T247" s="164"/>
      <c r="U247" s="164"/>
    </row>
    <row r="248" spans="1:21" ht="15" hidden="1" x14ac:dyDescent="0.25">
      <c r="A248" s="192"/>
      <c r="B248" s="198"/>
      <c r="C248" s="184"/>
      <c r="D248" s="184"/>
      <c r="E248" s="184"/>
      <c r="F248" s="184"/>
      <c r="G248" s="184"/>
      <c r="H248" s="184"/>
      <c r="I248" s="184"/>
      <c r="J248" s="184"/>
      <c r="K248" s="184"/>
      <c r="L248" s="184"/>
      <c r="M248" s="184"/>
      <c r="N248" s="184"/>
      <c r="O248" s="184"/>
      <c r="P248" s="201"/>
      <c r="Q248" s="170"/>
      <c r="R248" s="164"/>
      <c r="S248" s="47"/>
      <c r="T248" s="164"/>
      <c r="U248" s="164"/>
    </row>
    <row r="249" spans="1:21" ht="15" hidden="1" x14ac:dyDescent="0.25">
      <c r="A249" s="192"/>
      <c r="B249" s="198"/>
      <c r="C249" s="184"/>
      <c r="D249" s="184"/>
      <c r="E249" s="184"/>
      <c r="F249" s="184"/>
      <c r="G249" s="184"/>
      <c r="H249" s="184"/>
      <c r="I249" s="184"/>
      <c r="J249" s="184"/>
      <c r="K249" s="184"/>
      <c r="L249" s="184"/>
      <c r="M249" s="184"/>
      <c r="N249" s="184"/>
      <c r="O249" s="184"/>
      <c r="P249" s="201"/>
      <c r="Q249" s="170"/>
      <c r="R249" s="164"/>
      <c r="S249" s="47"/>
      <c r="T249" s="164"/>
      <c r="U249" s="164"/>
    </row>
    <row r="250" spans="1:21" ht="15" hidden="1" x14ac:dyDescent="0.25">
      <c r="A250" s="192"/>
      <c r="B250" s="198"/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201"/>
      <c r="Q250" s="170"/>
      <c r="R250" s="164"/>
      <c r="S250" s="47"/>
      <c r="T250" s="164"/>
      <c r="U250" s="164"/>
    </row>
    <row r="251" spans="1:21" ht="15" hidden="1" x14ac:dyDescent="0.25">
      <c r="A251" s="35"/>
      <c r="B251" s="76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77"/>
      <c r="Q251" s="59"/>
      <c r="R251" s="9"/>
      <c r="S251" s="10"/>
      <c r="T251" s="9"/>
      <c r="U251" s="164"/>
    </row>
    <row r="252" spans="1:21" ht="15" x14ac:dyDescent="0.25">
      <c r="A252" s="97" t="s">
        <v>165</v>
      </c>
      <c r="B252" s="98"/>
      <c r="C252" s="98"/>
      <c r="D252" s="46"/>
      <c r="E252" s="119"/>
      <c r="F252" s="11"/>
      <c r="G252" s="11"/>
      <c r="H252" s="11"/>
      <c r="I252" s="11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10"/>
      <c r="U252" s="164"/>
    </row>
    <row r="253" spans="1:21" ht="15" x14ac:dyDescent="0.25">
      <c r="A253" s="12"/>
      <c r="B253" s="12"/>
      <c r="C253" s="12"/>
      <c r="D253" s="111"/>
      <c r="E253" s="111"/>
      <c r="F253" s="104"/>
      <c r="G253" s="10"/>
      <c r="H253" s="104"/>
      <c r="I253" s="111"/>
      <c r="J253" s="111"/>
      <c r="K253" s="111"/>
      <c r="L253" s="111"/>
      <c r="M253" s="111"/>
      <c r="N253" s="111"/>
      <c r="O253" s="104"/>
      <c r="P253" s="10"/>
      <c r="Q253" s="10"/>
      <c r="R253" s="10"/>
      <c r="S253" s="10"/>
      <c r="T253" s="10"/>
      <c r="U253" s="164"/>
    </row>
    <row r="254" spans="1:21" ht="60" x14ac:dyDescent="0.25">
      <c r="A254" s="31" t="s">
        <v>8</v>
      </c>
      <c r="B254" s="31" t="s">
        <v>3</v>
      </c>
      <c r="C254" s="18" t="s">
        <v>144</v>
      </c>
      <c r="D254" s="18" t="s">
        <v>164</v>
      </c>
      <c r="E254" s="18" t="s">
        <v>0</v>
      </c>
      <c r="F254" s="18" t="s">
        <v>57</v>
      </c>
      <c r="G254" s="18" t="s">
        <v>53</v>
      </c>
      <c r="H254" s="18" t="s">
        <v>52</v>
      </c>
      <c r="I254" s="18" t="s">
        <v>51</v>
      </c>
      <c r="J254" s="18" t="s">
        <v>46</v>
      </c>
      <c r="K254" s="18" t="s">
        <v>61</v>
      </c>
      <c r="L254" s="18" t="s">
        <v>106</v>
      </c>
      <c r="M254" s="18" t="s">
        <v>167</v>
      </c>
      <c r="N254" s="18" t="s">
        <v>54</v>
      </c>
      <c r="O254" s="22" t="s">
        <v>60</v>
      </c>
      <c r="P254" s="32"/>
      <c r="Q254" s="32"/>
      <c r="R254" s="18" t="s">
        <v>79</v>
      </c>
      <c r="S254" s="22" t="s">
        <v>132</v>
      </c>
      <c r="T254" s="22" t="s">
        <v>145</v>
      </c>
      <c r="U254" s="164"/>
    </row>
    <row r="255" spans="1:21" ht="15" x14ac:dyDescent="0.25">
      <c r="A255" s="53">
        <v>31</v>
      </c>
      <c r="B255" s="53" t="s">
        <v>36</v>
      </c>
      <c r="C255" s="71">
        <f>SUM(C256:C259)</f>
        <v>24130</v>
      </c>
      <c r="D255" s="71">
        <f>SUM(D256:D259)</f>
        <v>24130</v>
      </c>
      <c r="E255" s="71">
        <f>SUM(E256:E259)</f>
        <v>0</v>
      </c>
      <c r="F255" s="71">
        <f>SUM(F256:F259)</f>
        <v>0</v>
      </c>
      <c r="G255" s="71">
        <f>G256+G257+G258+G259</f>
        <v>0</v>
      </c>
      <c r="H255" s="71">
        <f>H256+H257+H258+H259</f>
        <v>0</v>
      </c>
      <c r="I255" s="71">
        <f>SUM(I256:I259)</f>
        <v>0</v>
      </c>
      <c r="J255" s="71"/>
      <c r="K255" s="71">
        <f>SUM(K256:K259)</f>
        <v>0</v>
      </c>
      <c r="L255" s="71">
        <f>SUM(L256:L259)</f>
        <v>0</v>
      </c>
      <c r="M255" s="71">
        <f>SUM(M256:M259)</f>
        <v>0</v>
      </c>
      <c r="N255" s="71">
        <f>SUM(N256:N259)</f>
        <v>0</v>
      </c>
      <c r="O255" s="133">
        <f>SUM(O256:O259)</f>
        <v>0</v>
      </c>
      <c r="P255" s="13"/>
      <c r="Q255" s="13"/>
      <c r="R255" s="13"/>
      <c r="S255" s="13"/>
      <c r="T255" s="9"/>
      <c r="U255" s="164"/>
    </row>
    <row r="256" spans="1:21" ht="15" hidden="1" x14ac:dyDescent="0.25">
      <c r="A256" s="24">
        <v>3111</v>
      </c>
      <c r="B256" s="25" t="s">
        <v>37</v>
      </c>
      <c r="C256" s="71">
        <f>D256+M256</f>
        <v>18000</v>
      </c>
      <c r="D256" s="19">
        <v>18000</v>
      </c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>
        <v>0</v>
      </c>
      <c r="P256" s="3"/>
      <c r="Q256" s="3"/>
      <c r="R256" s="3"/>
      <c r="S256" s="3"/>
      <c r="T256" s="9"/>
      <c r="U256" s="164"/>
    </row>
    <row r="257" spans="1:21" ht="15" hidden="1" x14ac:dyDescent="0.25">
      <c r="A257" s="24">
        <v>3121</v>
      </c>
      <c r="B257" s="26" t="s">
        <v>38</v>
      </c>
      <c r="C257" s="71">
        <f>D257+M257</f>
        <v>3160</v>
      </c>
      <c r="D257" s="19">
        <v>3160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>
        <v>0</v>
      </c>
      <c r="P257" s="3"/>
      <c r="Q257" s="3"/>
      <c r="R257" s="3"/>
      <c r="S257" s="3"/>
      <c r="T257" s="9"/>
      <c r="U257" s="164"/>
    </row>
    <row r="258" spans="1:21" ht="15" hidden="1" x14ac:dyDescent="0.25">
      <c r="A258" s="24">
        <v>3132</v>
      </c>
      <c r="B258" s="25" t="s">
        <v>39</v>
      </c>
      <c r="C258" s="71">
        <f>D258+M258</f>
        <v>2970</v>
      </c>
      <c r="D258" s="19">
        <v>2970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>
        <v>0</v>
      </c>
      <c r="P258" s="3"/>
      <c r="Q258" s="3"/>
      <c r="R258" s="3"/>
      <c r="S258" s="3"/>
      <c r="T258" s="9"/>
      <c r="U258" s="164"/>
    </row>
    <row r="259" spans="1:21" ht="15" hidden="1" x14ac:dyDescent="0.25">
      <c r="A259" s="24">
        <v>3133</v>
      </c>
      <c r="B259" s="26" t="s">
        <v>40</v>
      </c>
      <c r="C259" s="71">
        <f>D259+M259</f>
        <v>0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>
        <v>0</v>
      </c>
      <c r="N259" s="19"/>
      <c r="O259" s="19">
        <v>0</v>
      </c>
      <c r="P259" s="3"/>
      <c r="Q259" s="3"/>
      <c r="R259" s="3"/>
      <c r="S259" s="3"/>
      <c r="T259" s="9"/>
      <c r="U259" s="164"/>
    </row>
    <row r="260" spans="1:21" ht="15" x14ac:dyDescent="0.25">
      <c r="A260" s="27">
        <v>32</v>
      </c>
      <c r="B260" s="28" t="s">
        <v>11</v>
      </c>
      <c r="C260" s="71">
        <f>SUM(C261:C279)</f>
        <v>1615</v>
      </c>
      <c r="D260" s="20">
        <f>D261+D262+D276</f>
        <v>1615</v>
      </c>
      <c r="E260" s="20"/>
      <c r="F260" s="20"/>
      <c r="G260" s="20"/>
      <c r="H260" s="20"/>
      <c r="I260" s="20"/>
      <c r="J260" s="20"/>
      <c r="K260" s="20"/>
      <c r="L260" s="20"/>
      <c r="M260" s="20">
        <f>M262+M275+M276+M261</f>
        <v>0</v>
      </c>
      <c r="N260" s="20"/>
      <c r="O260" s="20"/>
      <c r="P260" s="13"/>
      <c r="Q260" s="13"/>
      <c r="R260" s="13"/>
      <c r="S260" s="13"/>
      <c r="T260" s="9"/>
      <c r="U260" s="164"/>
    </row>
    <row r="261" spans="1:21" ht="15" hidden="1" x14ac:dyDescent="0.25">
      <c r="A261" s="24">
        <v>3211</v>
      </c>
      <c r="B261" s="25" t="s">
        <v>12</v>
      </c>
      <c r="C261" s="71">
        <f>D261+M261</f>
        <v>215</v>
      </c>
      <c r="D261" s="19">
        <v>215</v>
      </c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>
        <v>0</v>
      </c>
      <c r="P261" s="3"/>
      <c r="Q261" s="3"/>
      <c r="R261" s="13"/>
      <c r="S261" s="13"/>
      <c r="T261" s="9"/>
      <c r="U261" s="164"/>
    </row>
    <row r="262" spans="1:21" ht="15" hidden="1" x14ac:dyDescent="0.25">
      <c r="A262" s="24">
        <v>3212</v>
      </c>
      <c r="B262" s="25" t="s">
        <v>13</v>
      </c>
      <c r="C262" s="71">
        <f>D262+M262</f>
        <v>1300</v>
      </c>
      <c r="D262" s="19">
        <v>1300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>
        <v>0</v>
      </c>
      <c r="P262" s="3"/>
      <c r="Q262" s="3"/>
      <c r="R262" s="3"/>
      <c r="S262" s="3"/>
      <c r="T262" s="9"/>
      <c r="U262" s="164"/>
    </row>
    <row r="263" spans="1:21" ht="15" hidden="1" x14ac:dyDescent="0.25">
      <c r="A263" s="24">
        <v>3213</v>
      </c>
      <c r="B263" s="25" t="s">
        <v>14</v>
      </c>
      <c r="C263" s="71">
        <f>D263+E263+F263+G263+H263+I263+J263+K263+L263+N263+O263</f>
        <v>0</v>
      </c>
      <c r="D263" s="19"/>
      <c r="E263" s="19"/>
      <c r="F263" s="19"/>
      <c r="G263" s="19"/>
      <c r="H263" s="20"/>
      <c r="I263" s="19"/>
      <c r="J263" s="19"/>
      <c r="K263" s="19"/>
      <c r="L263" s="19"/>
      <c r="M263" s="19"/>
      <c r="N263" s="19"/>
      <c r="O263" s="19"/>
      <c r="P263" s="3"/>
      <c r="Q263" s="3"/>
      <c r="R263" s="3"/>
      <c r="S263" s="3"/>
      <c r="T263" s="9"/>
      <c r="U263" s="164"/>
    </row>
    <row r="264" spans="1:21" ht="15" hidden="1" x14ac:dyDescent="0.25">
      <c r="A264" s="24">
        <v>3221</v>
      </c>
      <c r="B264" s="25" t="s">
        <v>15</v>
      </c>
      <c r="C264" s="71">
        <f>D264+E264+F264+G264+H264+I264+J264+K264+L264+N264+O264</f>
        <v>0</v>
      </c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3"/>
      <c r="Q264" s="3"/>
      <c r="R264" s="3"/>
      <c r="S264" s="3"/>
      <c r="T264" s="9"/>
      <c r="U264" s="164"/>
    </row>
    <row r="265" spans="1:21" ht="15" hidden="1" x14ac:dyDescent="0.25">
      <c r="A265" s="24">
        <v>3222</v>
      </c>
      <c r="B265" s="25" t="s">
        <v>42</v>
      </c>
      <c r="C265" s="71">
        <f>F265+H265+I265+K265+M265</f>
        <v>0</v>
      </c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3"/>
      <c r="Q265" s="3"/>
      <c r="R265" s="3"/>
      <c r="S265" s="3"/>
      <c r="T265" s="134"/>
      <c r="U265" s="164"/>
    </row>
    <row r="266" spans="1:21" ht="15" hidden="1" x14ac:dyDescent="0.25">
      <c r="A266" s="24">
        <v>3223</v>
      </c>
      <c r="B266" s="25" t="s">
        <v>16</v>
      </c>
      <c r="C266" s="71">
        <f t="shared" ref="C266:C274" si="14">D266+E266+F266+G266+H266+I266+J266+K266+L266+N266+O266</f>
        <v>0</v>
      </c>
      <c r="D266" s="19"/>
      <c r="E266" s="19"/>
      <c r="F266" s="19"/>
      <c r="G266" s="19"/>
      <c r="H266" s="20"/>
      <c r="I266" s="19"/>
      <c r="J266" s="19"/>
      <c r="K266" s="19"/>
      <c r="L266" s="19"/>
      <c r="M266" s="19"/>
      <c r="N266" s="19"/>
      <c r="O266" s="19"/>
      <c r="P266" s="3"/>
      <c r="Q266" s="3"/>
      <c r="R266" s="3"/>
      <c r="S266" s="3"/>
      <c r="T266" s="134"/>
      <c r="U266" s="164"/>
    </row>
    <row r="267" spans="1:21" ht="15" hidden="1" x14ac:dyDescent="0.25">
      <c r="A267" s="24">
        <v>3224</v>
      </c>
      <c r="B267" s="25" t="s">
        <v>17</v>
      </c>
      <c r="C267" s="71">
        <f t="shared" si="14"/>
        <v>0</v>
      </c>
      <c r="D267" s="19"/>
      <c r="E267" s="19"/>
      <c r="F267" s="19"/>
      <c r="G267" s="19"/>
      <c r="H267" s="20"/>
      <c r="I267" s="19"/>
      <c r="J267" s="19"/>
      <c r="K267" s="19"/>
      <c r="L267" s="19"/>
      <c r="M267" s="19"/>
      <c r="N267" s="19"/>
      <c r="O267" s="19"/>
      <c r="P267" s="3"/>
      <c r="Q267" s="3"/>
      <c r="R267" s="3"/>
      <c r="S267" s="3"/>
      <c r="T267" s="134"/>
      <c r="U267" s="164"/>
    </row>
    <row r="268" spans="1:21" ht="15" hidden="1" x14ac:dyDescent="0.25">
      <c r="A268" s="24">
        <v>3225</v>
      </c>
      <c r="B268" s="25" t="s">
        <v>18</v>
      </c>
      <c r="C268" s="71">
        <f t="shared" si="14"/>
        <v>0</v>
      </c>
      <c r="D268" s="19"/>
      <c r="E268" s="19"/>
      <c r="F268" s="19"/>
      <c r="G268" s="19"/>
      <c r="H268" s="20"/>
      <c r="I268" s="19"/>
      <c r="J268" s="19"/>
      <c r="K268" s="19"/>
      <c r="L268" s="19"/>
      <c r="M268" s="19"/>
      <c r="N268" s="19"/>
      <c r="O268" s="19">
        <v>0</v>
      </c>
      <c r="P268" s="3"/>
      <c r="Q268" s="3"/>
      <c r="R268" s="3"/>
      <c r="S268" s="3"/>
      <c r="T268" s="134"/>
      <c r="U268" s="164"/>
    </row>
    <row r="269" spans="1:21" ht="15" hidden="1" x14ac:dyDescent="0.25">
      <c r="A269" s="24">
        <v>3227</v>
      </c>
      <c r="B269" s="25" t="s">
        <v>19</v>
      </c>
      <c r="C269" s="71">
        <f t="shared" si="14"/>
        <v>0</v>
      </c>
      <c r="D269" s="19"/>
      <c r="E269" s="19"/>
      <c r="F269" s="19"/>
      <c r="G269" s="19"/>
      <c r="H269" s="20"/>
      <c r="I269" s="19"/>
      <c r="J269" s="19"/>
      <c r="K269" s="19"/>
      <c r="L269" s="19"/>
      <c r="M269" s="19"/>
      <c r="N269" s="19"/>
      <c r="O269" s="19"/>
      <c r="P269" s="3"/>
      <c r="Q269" s="3"/>
      <c r="R269" s="3"/>
      <c r="S269" s="3"/>
      <c r="T269" s="134"/>
      <c r="U269" s="164"/>
    </row>
    <row r="270" spans="1:21" ht="15" hidden="1" x14ac:dyDescent="0.25">
      <c r="A270" s="24">
        <v>3231</v>
      </c>
      <c r="B270" s="25" t="s">
        <v>20</v>
      </c>
      <c r="C270" s="71">
        <f t="shared" si="14"/>
        <v>0</v>
      </c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3"/>
      <c r="Q270" s="3"/>
      <c r="R270" s="3"/>
      <c r="S270" s="3"/>
      <c r="T270" s="9"/>
      <c r="U270" s="164"/>
    </row>
    <row r="271" spans="1:21" ht="15" hidden="1" x14ac:dyDescent="0.25">
      <c r="A271" s="24">
        <v>3232</v>
      </c>
      <c r="B271" s="25" t="s">
        <v>21</v>
      </c>
      <c r="C271" s="71">
        <f t="shared" si="14"/>
        <v>0</v>
      </c>
      <c r="D271" s="19"/>
      <c r="E271" s="19"/>
      <c r="F271" s="19"/>
      <c r="G271" s="19"/>
      <c r="H271" s="20"/>
      <c r="I271" s="19"/>
      <c r="J271" s="19"/>
      <c r="K271" s="19"/>
      <c r="L271" s="19"/>
      <c r="M271" s="19"/>
      <c r="N271" s="19"/>
      <c r="O271" s="19">
        <v>0</v>
      </c>
      <c r="P271" s="3"/>
      <c r="Q271" s="3"/>
      <c r="R271" s="3"/>
      <c r="S271" s="3"/>
      <c r="T271" s="9"/>
      <c r="U271" s="164"/>
    </row>
    <row r="272" spans="1:21" ht="15" hidden="1" x14ac:dyDescent="0.25">
      <c r="A272" s="24">
        <v>3233</v>
      </c>
      <c r="B272" s="25" t="s">
        <v>22</v>
      </c>
      <c r="C272" s="71">
        <f t="shared" si="14"/>
        <v>0</v>
      </c>
      <c r="D272" s="19"/>
      <c r="E272" s="19"/>
      <c r="F272" s="19"/>
      <c r="G272" s="19"/>
      <c r="H272" s="20"/>
      <c r="I272" s="19"/>
      <c r="J272" s="19"/>
      <c r="K272" s="19"/>
      <c r="L272" s="19"/>
      <c r="M272" s="19"/>
      <c r="N272" s="19"/>
      <c r="O272" s="19"/>
      <c r="P272" s="3"/>
      <c r="Q272" s="3"/>
      <c r="R272" s="3"/>
      <c r="S272" s="3"/>
      <c r="T272" s="9"/>
      <c r="U272" s="164"/>
    </row>
    <row r="273" spans="1:21" ht="15" hidden="1" x14ac:dyDescent="0.25">
      <c r="A273" s="24">
        <v>3234</v>
      </c>
      <c r="B273" s="25" t="s">
        <v>23</v>
      </c>
      <c r="C273" s="71">
        <f t="shared" si="14"/>
        <v>0</v>
      </c>
      <c r="D273" s="19"/>
      <c r="E273" s="19"/>
      <c r="F273" s="19"/>
      <c r="G273" s="19"/>
      <c r="H273" s="20"/>
      <c r="I273" s="19"/>
      <c r="J273" s="19"/>
      <c r="K273" s="19"/>
      <c r="L273" s="19"/>
      <c r="M273" s="19"/>
      <c r="N273" s="19"/>
      <c r="O273" s="19"/>
      <c r="P273" s="3"/>
      <c r="Q273" s="3"/>
      <c r="R273" s="3"/>
      <c r="S273" s="3"/>
      <c r="T273" s="9"/>
      <c r="U273" s="164"/>
    </row>
    <row r="274" spans="1:21" ht="15" hidden="1" x14ac:dyDescent="0.25">
      <c r="A274" s="24">
        <v>3235</v>
      </c>
      <c r="B274" s="25" t="s">
        <v>24</v>
      </c>
      <c r="C274" s="71">
        <f t="shared" si="14"/>
        <v>0</v>
      </c>
      <c r="D274" s="19"/>
      <c r="E274" s="19"/>
      <c r="F274" s="19"/>
      <c r="G274" s="19"/>
      <c r="H274" s="20"/>
      <c r="I274" s="19"/>
      <c r="J274" s="19"/>
      <c r="K274" s="19"/>
      <c r="L274" s="19"/>
      <c r="M274" s="19"/>
      <c r="N274" s="19"/>
      <c r="O274" s="19"/>
      <c r="P274" s="3"/>
      <c r="Q274" s="3"/>
      <c r="R274" s="3"/>
      <c r="S274" s="3"/>
      <c r="T274" s="9"/>
      <c r="U274" s="164"/>
    </row>
    <row r="275" spans="1:21" ht="15" hidden="1" x14ac:dyDescent="0.25">
      <c r="A275" s="24">
        <v>3236</v>
      </c>
      <c r="B275" s="25" t="s">
        <v>25</v>
      </c>
      <c r="C275" s="71">
        <v>0</v>
      </c>
      <c r="D275" s="19"/>
      <c r="E275" s="19"/>
      <c r="F275" s="19"/>
      <c r="G275" s="19"/>
      <c r="H275" s="20"/>
      <c r="I275" s="19"/>
      <c r="J275" s="19"/>
      <c r="K275" s="19"/>
      <c r="L275" s="19"/>
      <c r="M275" s="19">
        <v>0</v>
      </c>
      <c r="N275" s="19"/>
      <c r="O275" s="19"/>
      <c r="P275" s="3"/>
      <c r="Q275" s="3"/>
      <c r="R275" s="3"/>
      <c r="S275" s="3"/>
      <c r="T275" s="9"/>
      <c r="U275" s="164"/>
    </row>
    <row r="276" spans="1:21" ht="15" hidden="1" x14ac:dyDescent="0.25">
      <c r="A276" s="24">
        <v>3237</v>
      </c>
      <c r="B276" s="25" t="s">
        <v>26</v>
      </c>
      <c r="C276" s="71">
        <f>D276+M276</f>
        <v>100</v>
      </c>
      <c r="D276" s="19">
        <v>100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3"/>
      <c r="Q276" s="3"/>
      <c r="R276" s="3"/>
      <c r="S276" s="3"/>
      <c r="T276" s="9"/>
      <c r="U276" s="164"/>
    </row>
    <row r="277" spans="1:21" ht="15" hidden="1" x14ac:dyDescent="0.25">
      <c r="A277" s="24">
        <v>3238</v>
      </c>
      <c r="B277" s="25" t="s">
        <v>27</v>
      </c>
      <c r="C277" s="71">
        <f>D277+E277+F277+G277+H277+I277+J277+K277+L277+N277+O277</f>
        <v>0</v>
      </c>
      <c r="D277" s="19"/>
      <c r="E277" s="19"/>
      <c r="F277" s="19"/>
      <c r="G277" s="19"/>
      <c r="H277" s="20"/>
      <c r="I277" s="19"/>
      <c r="J277" s="19"/>
      <c r="K277" s="19"/>
      <c r="L277" s="19"/>
      <c r="M277" s="19"/>
      <c r="N277" s="19"/>
      <c r="O277" s="19"/>
      <c r="P277" s="3"/>
      <c r="Q277" s="3"/>
      <c r="R277" s="3"/>
      <c r="S277" s="3"/>
      <c r="T277" s="9"/>
      <c r="U277" s="47"/>
    </row>
    <row r="278" spans="1:21" ht="15" hidden="1" x14ac:dyDescent="0.25">
      <c r="A278" s="24">
        <v>3239</v>
      </c>
      <c r="B278" s="25" t="s">
        <v>28</v>
      </c>
      <c r="C278" s="71">
        <f>D278+E278+F278+G278+H278+I278+J278+K278+L278+N278+O278</f>
        <v>0</v>
      </c>
      <c r="D278" s="19"/>
      <c r="E278" s="19"/>
      <c r="F278" s="19"/>
      <c r="G278" s="19"/>
      <c r="H278" s="20"/>
      <c r="I278" s="19"/>
      <c r="J278" s="19"/>
      <c r="K278" s="19"/>
      <c r="L278" s="19"/>
      <c r="M278" s="19">
        <v>0</v>
      </c>
      <c r="N278" s="19"/>
      <c r="O278" s="19">
        <v>0</v>
      </c>
      <c r="P278" s="3"/>
      <c r="Q278" s="3"/>
      <c r="R278" s="3"/>
      <c r="S278" s="3"/>
      <c r="T278" s="9"/>
      <c r="U278" s="47"/>
    </row>
    <row r="279" spans="1:21" ht="15" hidden="1" x14ac:dyDescent="0.25">
      <c r="A279" s="24">
        <v>3241</v>
      </c>
      <c r="B279" s="25" t="s">
        <v>49</v>
      </c>
      <c r="C279" s="71">
        <f>D279+E279+F279+G279+H279+I279+J279+K279+L279+N279+O279</f>
        <v>0</v>
      </c>
      <c r="D279" s="19">
        <v>0</v>
      </c>
      <c r="E279" s="19"/>
      <c r="F279" s="19"/>
      <c r="G279" s="19"/>
      <c r="H279" s="20"/>
      <c r="I279" s="19"/>
      <c r="J279" s="19"/>
      <c r="K279" s="19"/>
      <c r="L279" s="19"/>
      <c r="M279" s="19"/>
      <c r="N279" s="19"/>
      <c r="O279" s="19"/>
      <c r="P279" s="3"/>
      <c r="Q279" s="3"/>
      <c r="R279" s="3"/>
      <c r="S279" s="3"/>
      <c r="T279" s="9"/>
      <c r="U279" s="47"/>
    </row>
    <row r="280" spans="1:21" ht="15" x14ac:dyDescent="0.25">
      <c r="A280" s="29"/>
      <c r="B280" s="30" t="s">
        <v>4</v>
      </c>
      <c r="C280" s="21">
        <f>C255+C260</f>
        <v>25745</v>
      </c>
      <c r="D280" s="21">
        <f>D255+D260</f>
        <v>25745</v>
      </c>
      <c r="E280" s="21">
        <f>E277</f>
        <v>0</v>
      </c>
      <c r="F280" s="21">
        <v>0</v>
      </c>
      <c r="G280" s="21">
        <f>G277</f>
        <v>0</v>
      </c>
      <c r="H280" s="21">
        <f>H277</f>
        <v>0</v>
      </c>
      <c r="I280" s="21">
        <f>I277</f>
        <v>0</v>
      </c>
      <c r="J280" s="21">
        <f>J255+J260</f>
        <v>0</v>
      </c>
      <c r="K280" s="21">
        <f>K277</f>
        <v>0</v>
      </c>
      <c r="L280" s="21">
        <f>L277</f>
        <v>0</v>
      </c>
      <c r="M280" s="21">
        <f>M255+M260</f>
        <v>0</v>
      </c>
      <c r="N280" s="21">
        <v>0</v>
      </c>
      <c r="O280" s="21">
        <v>0</v>
      </c>
      <c r="P280" s="132" t="e">
        <f>P252+P274+#REF!+P277</f>
        <v>#REF!</v>
      </c>
      <c r="Q280" s="59"/>
      <c r="R280" s="60">
        <v>0</v>
      </c>
      <c r="S280" s="60"/>
      <c r="T280" s="60"/>
      <c r="U280" s="47"/>
    </row>
    <row r="281" spans="1:21" ht="15" x14ac:dyDescent="0.25">
      <c r="A281" s="35"/>
      <c r="B281" s="76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77"/>
      <c r="Q281" s="59"/>
      <c r="R281" s="9"/>
      <c r="S281" s="9"/>
      <c r="T281" s="9"/>
      <c r="U281" s="47"/>
    </row>
    <row r="282" spans="1:21" x14ac:dyDescent="0.2">
      <c r="A282" s="14"/>
      <c r="B282" s="15"/>
      <c r="C282" s="3"/>
      <c r="D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47"/>
    </row>
    <row r="283" spans="1:21" ht="15" x14ac:dyDescent="0.25">
      <c r="A283" s="97" t="s">
        <v>151</v>
      </c>
      <c r="B283" s="98"/>
      <c r="C283" s="98"/>
      <c r="D283" s="46"/>
      <c r="E283" s="16"/>
      <c r="F283" s="16"/>
      <c r="G283" s="16"/>
      <c r="H283" s="16"/>
      <c r="I283" s="16"/>
      <c r="J283" s="3"/>
      <c r="K283" s="16"/>
      <c r="L283" s="16"/>
      <c r="M283" s="16"/>
      <c r="N283" s="16"/>
      <c r="O283" s="10"/>
      <c r="P283" s="10"/>
      <c r="Q283" s="10"/>
      <c r="R283" s="10"/>
      <c r="S283" s="10"/>
      <c r="T283" s="3"/>
      <c r="U283" s="47"/>
    </row>
    <row r="284" spans="1:21" ht="15" x14ac:dyDescent="0.25">
      <c r="A284" s="97" t="s">
        <v>153</v>
      </c>
      <c r="B284" s="98"/>
      <c r="C284" s="98"/>
      <c r="D284" s="46"/>
      <c r="E284" s="16"/>
      <c r="F284" s="16"/>
      <c r="G284" s="16"/>
      <c r="H284" s="16"/>
      <c r="I284" s="16"/>
      <c r="J284" s="3"/>
      <c r="K284" s="16"/>
      <c r="L284" s="16"/>
      <c r="M284" s="16"/>
      <c r="N284" s="16"/>
      <c r="O284" s="101"/>
      <c r="P284" s="10"/>
      <c r="Q284" s="10"/>
      <c r="R284" s="10"/>
      <c r="S284" s="10"/>
      <c r="T284" s="10"/>
      <c r="U284" s="47"/>
    </row>
    <row r="285" spans="1:21" ht="15" x14ac:dyDescent="0.25">
      <c r="A285" s="97"/>
      <c r="B285" s="98"/>
      <c r="C285" s="98"/>
      <c r="D285" s="46"/>
      <c r="E285" s="16"/>
      <c r="F285" s="16"/>
      <c r="G285" s="16"/>
      <c r="H285" s="16"/>
      <c r="I285" s="16"/>
      <c r="J285" s="3"/>
      <c r="K285" s="16"/>
      <c r="L285" s="16"/>
      <c r="M285" s="16"/>
      <c r="N285" s="16"/>
      <c r="O285" s="12"/>
      <c r="P285" s="72"/>
      <c r="Q285" s="72"/>
      <c r="R285" s="72"/>
      <c r="S285" s="72"/>
      <c r="T285" s="10"/>
      <c r="U285" s="47"/>
    </row>
    <row r="286" spans="1:21" ht="60" x14ac:dyDescent="0.2">
      <c r="A286" s="31" t="s">
        <v>8</v>
      </c>
      <c r="B286" s="31" t="s">
        <v>3</v>
      </c>
      <c r="C286" s="18" t="s">
        <v>144</v>
      </c>
      <c r="D286" s="18" t="s">
        <v>113</v>
      </c>
      <c r="E286" s="18" t="s">
        <v>0</v>
      </c>
      <c r="F286" s="18" t="s">
        <v>57</v>
      </c>
      <c r="G286" s="18" t="s">
        <v>53</v>
      </c>
      <c r="H286" s="18" t="s">
        <v>52</v>
      </c>
      <c r="I286" s="18" t="s">
        <v>51</v>
      </c>
      <c r="J286" s="18" t="s">
        <v>46</v>
      </c>
      <c r="K286" s="18" t="s">
        <v>61</v>
      </c>
      <c r="L286" s="18" t="s">
        <v>106</v>
      </c>
      <c r="M286" s="18" t="s">
        <v>111</v>
      </c>
      <c r="N286" s="18" t="s">
        <v>54</v>
      </c>
      <c r="O286" s="57" t="s">
        <v>60</v>
      </c>
      <c r="P286" s="72"/>
      <c r="Q286" s="72"/>
      <c r="R286" s="96" t="s">
        <v>79</v>
      </c>
      <c r="S286" s="93" t="s">
        <v>129</v>
      </c>
      <c r="T286" s="125" t="s">
        <v>133</v>
      </c>
      <c r="U286" s="47"/>
    </row>
    <row r="287" spans="1:21" ht="15" x14ac:dyDescent="0.2">
      <c r="A287" s="53">
        <v>31</v>
      </c>
      <c r="B287" s="53" t="s">
        <v>36</v>
      </c>
      <c r="C287" s="71">
        <f>SUM(C288:C293)</f>
        <v>674300</v>
      </c>
      <c r="D287" s="71"/>
      <c r="E287" s="71"/>
      <c r="F287" s="71"/>
      <c r="G287" s="71"/>
      <c r="H287" s="71"/>
      <c r="I287" s="71"/>
      <c r="J287" s="71">
        <f>J288+J289+J290+J291+J292+J293</f>
        <v>674300</v>
      </c>
      <c r="K287" s="71"/>
      <c r="L287" s="71"/>
      <c r="M287" s="71"/>
      <c r="N287" s="71"/>
      <c r="O287" s="3"/>
      <c r="P287" s="3"/>
      <c r="Q287" s="71"/>
      <c r="R287" s="71"/>
      <c r="S287" s="3"/>
      <c r="T287" s="3"/>
      <c r="U287" s="47"/>
    </row>
    <row r="288" spans="1:21" ht="15" hidden="1" x14ac:dyDescent="0.2">
      <c r="A288" s="24">
        <v>3111</v>
      </c>
      <c r="B288" s="25" t="s">
        <v>37</v>
      </c>
      <c r="C288" s="71">
        <f t="shared" ref="C288:C294" si="15">J288</f>
        <v>526500</v>
      </c>
      <c r="D288" s="19"/>
      <c r="E288" s="19"/>
      <c r="F288" s="19"/>
      <c r="G288" s="19"/>
      <c r="H288" s="19"/>
      <c r="I288" s="19"/>
      <c r="J288" s="19">
        <v>526500</v>
      </c>
      <c r="K288" s="19"/>
      <c r="L288" s="19"/>
      <c r="M288" s="19"/>
      <c r="N288" s="19"/>
      <c r="O288" s="3"/>
      <c r="P288" s="3"/>
      <c r="Q288" s="3"/>
      <c r="R288" s="3"/>
      <c r="S288" s="3"/>
      <c r="T288" s="3"/>
      <c r="U288" s="47"/>
    </row>
    <row r="289" spans="1:21" ht="15" hidden="1" x14ac:dyDescent="0.2">
      <c r="A289" s="24">
        <v>3113</v>
      </c>
      <c r="B289" s="25" t="s">
        <v>121</v>
      </c>
      <c r="C289" s="71">
        <f t="shared" si="15"/>
        <v>29000</v>
      </c>
      <c r="D289" s="19"/>
      <c r="E289" s="19"/>
      <c r="F289" s="19"/>
      <c r="G289" s="19"/>
      <c r="H289" s="19"/>
      <c r="I289" s="19"/>
      <c r="J289" s="19">
        <v>29000</v>
      </c>
      <c r="K289" s="19"/>
      <c r="L289" s="19"/>
      <c r="M289" s="19"/>
      <c r="N289" s="19"/>
      <c r="O289" s="3"/>
      <c r="P289" s="3"/>
      <c r="Q289" s="3"/>
      <c r="R289" s="3"/>
      <c r="S289" s="3"/>
      <c r="T289" s="3"/>
      <c r="U289" s="47"/>
    </row>
    <row r="290" spans="1:21" ht="15" hidden="1" x14ac:dyDescent="0.2">
      <c r="A290" s="24">
        <v>3114</v>
      </c>
      <c r="B290" s="25" t="s">
        <v>122</v>
      </c>
      <c r="C290" s="71">
        <f t="shared" si="15"/>
        <v>4800</v>
      </c>
      <c r="D290" s="19"/>
      <c r="E290" s="19"/>
      <c r="F290" s="19"/>
      <c r="G290" s="19"/>
      <c r="H290" s="19"/>
      <c r="I290" s="19"/>
      <c r="J290" s="19">
        <v>4800</v>
      </c>
      <c r="K290" s="19"/>
      <c r="L290" s="19"/>
      <c r="M290" s="19"/>
      <c r="N290" s="19"/>
      <c r="O290" s="3"/>
      <c r="P290" s="3"/>
      <c r="Q290" s="3"/>
      <c r="R290" s="3"/>
      <c r="S290" s="3"/>
      <c r="T290" s="3"/>
      <c r="U290" s="47"/>
    </row>
    <row r="291" spans="1:21" ht="15" hidden="1" x14ac:dyDescent="0.25">
      <c r="A291" s="24">
        <v>3121</v>
      </c>
      <c r="B291" s="26" t="s">
        <v>38</v>
      </c>
      <c r="C291" s="71">
        <f t="shared" si="15"/>
        <v>27000</v>
      </c>
      <c r="D291" s="19"/>
      <c r="E291" s="19"/>
      <c r="F291" s="19"/>
      <c r="G291" s="19"/>
      <c r="H291" s="19"/>
      <c r="I291" s="19"/>
      <c r="J291" s="19">
        <v>27000</v>
      </c>
      <c r="K291" s="19"/>
      <c r="L291" s="19"/>
      <c r="M291" s="19"/>
      <c r="N291" s="19"/>
      <c r="O291" s="3"/>
      <c r="P291" s="3"/>
      <c r="Q291" s="3"/>
      <c r="R291" s="3"/>
      <c r="S291" s="13"/>
      <c r="T291" s="13"/>
      <c r="U291" s="47"/>
    </row>
    <row r="292" spans="1:21" ht="15" hidden="1" x14ac:dyDescent="0.25">
      <c r="A292" s="24">
        <v>3132</v>
      </c>
      <c r="B292" s="25" t="s">
        <v>39</v>
      </c>
      <c r="C292" s="71">
        <f t="shared" si="15"/>
        <v>87000</v>
      </c>
      <c r="D292" s="19"/>
      <c r="E292" s="19"/>
      <c r="F292" s="19"/>
      <c r="G292" s="19"/>
      <c r="H292" s="19"/>
      <c r="I292" s="19"/>
      <c r="J292" s="19">
        <v>87000</v>
      </c>
      <c r="K292" s="19"/>
      <c r="L292" s="19"/>
      <c r="M292" s="19"/>
      <c r="N292" s="19"/>
      <c r="O292" s="3"/>
      <c r="P292" s="3"/>
      <c r="Q292" s="3"/>
      <c r="R292" s="3"/>
      <c r="S292" s="13"/>
      <c r="T292" s="3"/>
      <c r="U292" s="47"/>
    </row>
    <row r="293" spans="1:21" ht="15" hidden="1" x14ac:dyDescent="0.2">
      <c r="A293" s="24">
        <v>3133</v>
      </c>
      <c r="B293" s="26" t="s">
        <v>40</v>
      </c>
      <c r="C293" s="71">
        <f t="shared" si="15"/>
        <v>0</v>
      </c>
      <c r="D293" s="19"/>
      <c r="E293" s="19"/>
      <c r="F293" s="19"/>
      <c r="G293" s="19"/>
      <c r="H293" s="19"/>
      <c r="I293" s="19"/>
      <c r="J293" s="19">
        <v>0</v>
      </c>
      <c r="K293" s="19"/>
      <c r="L293" s="19"/>
      <c r="M293" s="19"/>
      <c r="N293" s="19"/>
      <c r="O293" s="3"/>
      <c r="P293" s="3"/>
      <c r="Q293" s="3"/>
      <c r="R293" s="3"/>
      <c r="S293" s="3"/>
      <c r="T293" s="3"/>
      <c r="U293" s="47"/>
    </row>
    <row r="294" spans="1:21" ht="15" x14ac:dyDescent="0.2">
      <c r="A294" s="27">
        <v>32</v>
      </c>
      <c r="B294" s="28" t="s">
        <v>11</v>
      </c>
      <c r="C294" s="71">
        <f t="shared" si="15"/>
        <v>15000</v>
      </c>
      <c r="D294" s="20"/>
      <c r="E294" s="20"/>
      <c r="F294" s="20"/>
      <c r="G294" s="20"/>
      <c r="H294" s="20"/>
      <c r="I294" s="20"/>
      <c r="J294" s="20">
        <f>J296+J297</f>
        <v>15000</v>
      </c>
      <c r="K294" s="20"/>
      <c r="L294" s="20"/>
      <c r="M294" s="20"/>
      <c r="N294" s="20"/>
      <c r="O294" s="3"/>
      <c r="P294" s="3"/>
      <c r="Q294" s="3"/>
      <c r="R294" s="3"/>
      <c r="S294" s="3"/>
      <c r="T294" s="3"/>
      <c r="U294" s="47"/>
    </row>
    <row r="295" spans="1:21" ht="15" hidden="1" x14ac:dyDescent="0.2">
      <c r="A295" s="24">
        <v>3211</v>
      </c>
      <c r="B295" s="25" t="s">
        <v>12</v>
      </c>
      <c r="C295" s="71">
        <f>J295</f>
        <v>0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3"/>
      <c r="P295" s="3"/>
      <c r="Q295" s="3"/>
      <c r="R295" s="3"/>
      <c r="S295" s="3"/>
      <c r="T295" s="3"/>
      <c r="U295" s="47"/>
    </row>
    <row r="296" spans="1:21" ht="15" hidden="1" x14ac:dyDescent="0.2">
      <c r="A296" s="24">
        <v>3212</v>
      </c>
      <c r="B296" s="25" t="s">
        <v>13</v>
      </c>
      <c r="C296" s="71">
        <f>J296</f>
        <v>12500</v>
      </c>
      <c r="D296" s="19"/>
      <c r="E296" s="19"/>
      <c r="F296" s="19"/>
      <c r="G296" s="19"/>
      <c r="H296" s="19"/>
      <c r="I296" s="19"/>
      <c r="J296" s="19">
        <v>12500</v>
      </c>
      <c r="K296" s="19"/>
      <c r="L296" s="19"/>
      <c r="M296" s="19"/>
      <c r="N296" s="19"/>
      <c r="O296" s="3"/>
      <c r="P296" s="3"/>
      <c r="Q296" s="3"/>
      <c r="R296" s="3"/>
      <c r="S296" s="3"/>
      <c r="T296" s="3"/>
      <c r="U296" s="47"/>
    </row>
    <row r="297" spans="1:21" ht="15" hidden="1" x14ac:dyDescent="0.25">
      <c r="A297" s="24">
        <v>3295</v>
      </c>
      <c r="B297" s="25" t="s">
        <v>123</v>
      </c>
      <c r="C297" s="71">
        <f>J297</f>
        <v>2500</v>
      </c>
      <c r="D297" s="19"/>
      <c r="E297" s="19"/>
      <c r="F297" s="19"/>
      <c r="G297" s="19"/>
      <c r="H297" s="19"/>
      <c r="I297" s="19"/>
      <c r="J297" s="19">
        <v>2500</v>
      </c>
      <c r="K297" s="19"/>
      <c r="L297" s="19"/>
      <c r="M297" s="19"/>
      <c r="N297" s="19"/>
      <c r="O297" s="3"/>
      <c r="P297" s="3"/>
      <c r="Q297" s="3"/>
      <c r="R297" s="3"/>
      <c r="S297" s="10"/>
      <c r="T297" s="9"/>
      <c r="U297" s="47"/>
    </row>
    <row r="298" spans="1:21" ht="15" hidden="1" x14ac:dyDescent="0.2">
      <c r="A298" s="24">
        <v>3299</v>
      </c>
      <c r="B298" s="25" t="s">
        <v>33</v>
      </c>
      <c r="C298" s="71">
        <f>J298</f>
        <v>0</v>
      </c>
      <c r="D298" s="20"/>
      <c r="E298" s="20"/>
      <c r="F298" s="19"/>
      <c r="G298" s="20"/>
      <c r="H298" s="20"/>
      <c r="I298" s="20"/>
      <c r="J298" s="20"/>
      <c r="K298" s="20"/>
      <c r="L298" s="20"/>
      <c r="M298" s="20"/>
      <c r="N298" s="20"/>
      <c r="O298" s="3"/>
      <c r="P298" s="3"/>
      <c r="Q298" s="3"/>
      <c r="R298" s="3"/>
      <c r="S298" s="3"/>
      <c r="T298" s="3"/>
      <c r="U298" s="47"/>
    </row>
    <row r="299" spans="1:21" ht="15" x14ac:dyDescent="0.25">
      <c r="A299" s="29"/>
      <c r="B299" s="30" t="s">
        <v>4</v>
      </c>
      <c r="C299" s="21">
        <f>C287+C294</f>
        <v>689300</v>
      </c>
      <c r="D299" s="21"/>
      <c r="E299" s="21"/>
      <c r="F299" s="21"/>
      <c r="G299" s="21"/>
      <c r="H299" s="21"/>
      <c r="I299" s="21"/>
      <c r="J299" s="21">
        <f>J287+J294</f>
        <v>689300</v>
      </c>
      <c r="K299" s="21"/>
      <c r="L299" s="21"/>
      <c r="M299" s="21"/>
      <c r="N299" s="21"/>
      <c r="O299" s="32"/>
      <c r="P299" s="32"/>
      <c r="Q299" s="60"/>
      <c r="R299" s="60"/>
      <c r="S299" s="93"/>
      <c r="T299" s="124"/>
      <c r="U299" s="47"/>
    </row>
    <row r="300" spans="1:21" x14ac:dyDescent="0.2">
      <c r="T300" s="47"/>
      <c r="U300" s="47"/>
    </row>
    <row r="301" spans="1:21" x14ac:dyDescent="0.2">
      <c r="B301" s="15"/>
      <c r="C301" s="3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10"/>
      <c r="U301" s="47"/>
    </row>
    <row r="302" spans="1:21" ht="15" x14ac:dyDescent="0.25">
      <c r="A302" s="185"/>
      <c r="B302" s="23" t="s">
        <v>5</v>
      </c>
      <c r="C302" s="95">
        <f>C86+C133+C191+C207+C241+C299+C280</f>
        <v>1120337.54</v>
      </c>
      <c r="D302" s="21">
        <f>D191+D133+D86+D207+D241+L133+D280</f>
        <v>102288</v>
      </c>
      <c r="E302" s="21">
        <f>E191+E133+E86+E207</f>
        <v>2800</v>
      </c>
      <c r="F302" s="21">
        <f>F191+F133+F86+F207</f>
        <v>91150</v>
      </c>
      <c r="G302" s="21">
        <f>G191+G133+G86+G207</f>
        <v>0</v>
      </c>
      <c r="H302" s="21">
        <f>H191+H133+H86+H207</f>
        <v>2397</v>
      </c>
      <c r="I302" s="21">
        <f>I191+I133+I86+I207</f>
        <v>8627.4599999999991</v>
      </c>
      <c r="J302" s="21">
        <f>J191+J207+J241+J299+J133</f>
        <v>802358.54</v>
      </c>
      <c r="K302" s="21">
        <f>K191</f>
        <v>19674</v>
      </c>
      <c r="L302" s="21">
        <f>J86</f>
        <v>52347</v>
      </c>
      <c r="M302" s="21">
        <f>M241</f>
        <v>3900</v>
      </c>
      <c r="N302" s="21">
        <f>L191</f>
        <v>3683</v>
      </c>
      <c r="O302" s="21">
        <f>M191</f>
        <v>2039</v>
      </c>
      <c r="P302" s="32" t="e">
        <f>#REF!+P192+L151+L135</f>
        <v>#REF!</v>
      </c>
      <c r="Q302" s="32"/>
      <c r="R302" s="60">
        <f>K86</f>
        <v>16135</v>
      </c>
      <c r="S302" s="158">
        <f>R191</f>
        <v>12938.54</v>
      </c>
      <c r="T302" s="60"/>
      <c r="U302" s="164"/>
    </row>
    <row r="303" spans="1:21" x14ac:dyDescent="0.2">
      <c r="C303" s="189"/>
      <c r="D303" s="202"/>
      <c r="E303" s="189"/>
      <c r="F303" s="189"/>
      <c r="G303" s="189"/>
      <c r="H303" s="189"/>
      <c r="I303" s="189"/>
      <c r="J303" s="189"/>
      <c r="K303" s="189"/>
      <c r="L303" s="189"/>
      <c r="M303" s="189"/>
      <c r="N303" s="189"/>
      <c r="O303" s="189"/>
      <c r="P303" s="189"/>
      <c r="Q303" s="189"/>
      <c r="R303" s="189"/>
      <c r="S303" s="189"/>
      <c r="T303" s="47"/>
      <c r="U303" s="47"/>
    </row>
    <row r="304" spans="1:21" x14ac:dyDescent="0.2">
      <c r="N304" s="3"/>
      <c r="O304" s="3"/>
      <c r="T304" s="47"/>
      <c r="U304" s="47"/>
    </row>
    <row r="305" spans="14:18" ht="15" x14ac:dyDescent="0.2">
      <c r="N305" s="63" t="s">
        <v>108</v>
      </c>
      <c r="O305" s="63"/>
      <c r="P305" s="70"/>
      <c r="Q305" s="70"/>
      <c r="R305" s="70"/>
    </row>
    <row r="306" spans="14:18" ht="15" x14ac:dyDescent="0.2">
      <c r="N306" s="63" t="s">
        <v>109</v>
      </c>
      <c r="O306" s="63"/>
      <c r="P306" s="70"/>
      <c r="Q306" s="70"/>
      <c r="R306" s="70"/>
    </row>
    <row r="307" spans="14:18" x14ac:dyDescent="0.2">
      <c r="N307" s="3"/>
      <c r="O307" s="3"/>
    </row>
    <row r="309" spans="14:18" ht="11.25" customHeight="1" x14ac:dyDescent="0.2"/>
    <row r="310" spans="14:18" hidden="1" x14ac:dyDescent="0.2"/>
    <row r="311" spans="14:18" hidden="1" x14ac:dyDescent="0.2"/>
    <row r="312" spans="14:18" hidden="1" x14ac:dyDescent="0.2"/>
    <row r="313" spans="14:18" hidden="1" x14ac:dyDescent="0.2"/>
    <row r="314" spans="14:18" hidden="1" x14ac:dyDescent="0.2"/>
    <row r="315" spans="14:18" hidden="1" x14ac:dyDescent="0.2"/>
    <row r="316" spans="14:18" hidden="1" x14ac:dyDescent="0.2"/>
    <row r="317" spans="14:18" hidden="1" x14ac:dyDescent="0.2"/>
    <row r="318" spans="14:18" hidden="1" x14ac:dyDescent="0.2"/>
    <row r="319" spans="14:18" hidden="1" x14ac:dyDescent="0.2"/>
    <row r="320" spans="14:18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</sheetData>
  <mergeCells count="17">
    <mergeCell ref="A23:C23"/>
    <mergeCell ref="A1:L1"/>
    <mergeCell ref="A10:C10"/>
    <mergeCell ref="A11:C11"/>
    <mergeCell ref="A12:C12"/>
    <mergeCell ref="A13:C13"/>
    <mergeCell ref="A14:C14"/>
    <mergeCell ref="A24:C24"/>
    <mergeCell ref="A25:C25"/>
    <mergeCell ref="A29:C29"/>
    <mergeCell ref="A35:C35"/>
    <mergeCell ref="A36:C36"/>
    <mergeCell ref="A15:C15"/>
    <mergeCell ref="A16:C16"/>
    <mergeCell ref="A17:C17"/>
    <mergeCell ref="A19:C19"/>
    <mergeCell ref="A20:C20"/>
  </mergeCells>
  <pageMargins left="0.19685039370078741" right="0.19685039370078741" top="0.55118110236220474" bottom="0.51181102362204722" header="0.70866141732283472" footer="0.51181102362204722"/>
  <pageSetup paperSize="9" scale="57" orientation="landscape" r:id="rId1"/>
  <headerFooter alignWithMargins="0"/>
  <rowBreaks count="2" manualBreakCount="2">
    <brk id="46" max="19" man="1"/>
    <brk id="1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B24" sqref="B24:G24"/>
    </sheetView>
  </sheetViews>
  <sheetFormatPr defaultRowHeight="12.75" x14ac:dyDescent="0.2"/>
  <cols>
    <col min="1" max="1" width="19" customWidth="1"/>
    <col min="2" max="2" width="9.85546875" customWidth="1"/>
    <col min="4" max="4" width="10.5703125" customWidth="1"/>
    <col min="5" max="5" width="9.140625" bestFit="1" customWidth="1"/>
    <col min="6" max="6" width="10.85546875" customWidth="1"/>
    <col min="7" max="7" width="15.28515625" customWidth="1"/>
  </cols>
  <sheetData>
    <row r="3" spans="1:7" ht="30" customHeight="1" x14ac:dyDescent="0.2">
      <c r="A3" s="237" t="s">
        <v>182</v>
      </c>
      <c r="B3" s="237"/>
      <c r="C3" s="237"/>
      <c r="D3" s="237"/>
      <c r="E3" s="237"/>
      <c r="F3" s="237"/>
      <c r="G3" s="237"/>
    </row>
    <row r="4" spans="1:7" ht="13.5" thickBot="1" x14ac:dyDescent="0.25">
      <c r="A4" s="79"/>
      <c r="B4" s="36"/>
      <c r="C4" s="36"/>
      <c r="D4" s="36"/>
      <c r="E4" s="36"/>
      <c r="F4" s="36"/>
      <c r="G4" s="36"/>
    </row>
    <row r="5" spans="1:7" ht="26.25" thickBot="1" x14ac:dyDescent="0.25">
      <c r="A5" s="80" t="s">
        <v>96</v>
      </c>
      <c r="B5" s="238" t="s">
        <v>183</v>
      </c>
      <c r="C5" s="239"/>
      <c r="D5" s="239"/>
      <c r="E5" s="239"/>
      <c r="F5" s="239"/>
      <c r="G5" s="240"/>
    </row>
    <row r="6" spans="1:7" ht="76.5" x14ac:dyDescent="0.2">
      <c r="A6" s="81" t="s">
        <v>97</v>
      </c>
      <c r="B6" s="82" t="s">
        <v>98</v>
      </c>
      <c r="C6" s="83" t="s">
        <v>0</v>
      </c>
      <c r="D6" s="83" t="s">
        <v>99</v>
      </c>
      <c r="E6" s="83" t="s">
        <v>100</v>
      </c>
      <c r="F6" s="83" t="s">
        <v>101</v>
      </c>
      <c r="G6" s="83" t="s">
        <v>102</v>
      </c>
    </row>
    <row r="7" spans="1:7" x14ac:dyDescent="0.2">
      <c r="A7" s="84">
        <v>63231</v>
      </c>
      <c r="B7" s="208"/>
      <c r="C7" s="208"/>
      <c r="D7" s="208"/>
      <c r="E7" s="209"/>
      <c r="F7" s="209"/>
      <c r="G7" s="208"/>
    </row>
    <row r="8" spans="1:7" x14ac:dyDescent="0.2">
      <c r="A8" s="85" t="s">
        <v>107</v>
      </c>
      <c r="B8" s="204"/>
      <c r="C8" s="204"/>
      <c r="D8" s="210"/>
      <c r="E8" s="204"/>
      <c r="F8" s="205"/>
      <c r="G8" s="204"/>
    </row>
    <row r="9" spans="1:7" x14ac:dyDescent="0.2">
      <c r="A9" s="85">
        <v>63612</v>
      </c>
      <c r="B9" s="204"/>
      <c r="C9" s="204"/>
      <c r="D9" s="204"/>
      <c r="E9" s="86">
        <v>783653</v>
      </c>
      <c r="F9" s="205"/>
      <c r="G9" s="204"/>
    </row>
    <row r="10" spans="1:7" x14ac:dyDescent="0.2">
      <c r="A10" s="87">
        <v>63613</v>
      </c>
      <c r="B10" s="210"/>
      <c r="C10" s="211"/>
      <c r="D10" s="212"/>
      <c r="E10" s="86">
        <v>30698</v>
      </c>
      <c r="F10" s="213"/>
      <c r="G10" s="210"/>
    </row>
    <row r="11" spans="1:7" x14ac:dyDescent="0.2">
      <c r="A11" s="87">
        <v>63622</v>
      </c>
      <c r="B11" s="210"/>
      <c r="C11" s="211"/>
      <c r="D11" s="212"/>
      <c r="E11" s="86">
        <v>18706</v>
      </c>
      <c r="F11" s="213"/>
      <c r="G11" s="210"/>
    </row>
    <row r="12" spans="1:7" s="36" customFormat="1" x14ac:dyDescent="0.2">
      <c r="A12" s="87">
        <v>65264</v>
      </c>
      <c r="B12" s="211"/>
      <c r="C12" s="211"/>
      <c r="D12" s="88">
        <v>91150</v>
      </c>
      <c r="E12" s="211"/>
      <c r="F12" s="211"/>
      <c r="G12" s="211"/>
    </row>
    <row r="13" spans="1:7" x14ac:dyDescent="0.2">
      <c r="A13" s="87">
        <v>65267</v>
      </c>
      <c r="B13" s="211"/>
      <c r="C13" s="211"/>
      <c r="D13" s="211"/>
      <c r="E13" s="211"/>
      <c r="F13" s="211"/>
      <c r="G13" s="88">
        <v>3683</v>
      </c>
    </row>
    <row r="14" spans="1:7" x14ac:dyDescent="0.2">
      <c r="A14" s="87">
        <v>65269</v>
      </c>
      <c r="B14" s="211"/>
      <c r="C14" s="211"/>
      <c r="D14" s="211"/>
      <c r="E14" s="211"/>
      <c r="F14" s="211"/>
      <c r="G14" s="211"/>
    </row>
    <row r="15" spans="1:7" s="36" customFormat="1" x14ac:dyDescent="0.2">
      <c r="A15" s="87">
        <v>66151</v>
      </c>
      <c r="B15" s="211"/>
      <c r="C15" s="88">
        <v>2800</v>
      </c>
      <c r="D15" s="211"/>
      <c r="E15" s="211"/>
      <c r="F15" s="211"/>
      <c r="G15" s="211"/>
    </row>
    <row r="16" spans="1:7" x14ac:dyDescent="0.2">
      <c r="A16" s="87">
        <v>66313</v>
      </c>
      <c r="B16" s="211"/>
      <c r="C16" s="211"/>
      <c r="D16" s="211"/>
      <c r="E16" s="211"/>
      <c r="F16" s="88">
        <v>2039</v>
      </c>
      <c r="G16" s="211"/>
    </row>
    <row r="17" spans="1:7" ht="19.5" customHeight="1" x14ac:dyDescent="0.2">
      <c r="A17" s="87" t="s">
        <v>130</v>
      </c>
      <c r="B17" s="211"/>
      <c r="C17" s="211"/>
      <c r="D17" s="211"/>
      <c r="E17" s="211"/>
      <c r="F17" s="211"/>
      <c r="G17" s="211"/>
    </row>
    <row r="18" spans="1:7" x14ac:dyDescent="0.2">
      <c r="A18" s="87">
        <v>67111</v>
      </c>
      <c r="B18" s="88">
        <v>144362</v>
      </c>
      <c r="C18" s="211"/>
      <c r="D18" s="211"/>
      <c r="E18" s="211"/>
      <c r="F18" s="211"/>
      <c r="G18" s="211"/>
    </row>
    <row r="19" spans="1:7" ht="13.5" customHeight="1" x14ac:dyDescent="0.2">
      <c r="A19" s="89" t="s">
        <v>114</v>
      </c>
      <c r="B19" s="211"/>
      <c r="C19" s="211"/>
      <c r="D19" s="211"/>
      <c r="E19" s="88">
        <v>29645</v>
      </c>
      <c r="F19" s="211"/>
      <c r="G19" s="211"/>
    </row>
    <row r="20" spans="1:7" ht="13.9" customHeight="1" x14ac:dyDescent="0.2">
      <c r="A20" s="89" t="s">
        <v>119</v>
      </c>
      <c r="B20" s="211"/>
      <c r="C20" s="211"/>
      <c r="D20" s="211"/>
      <c r="E20" s="211"/>
      <c r="F20" s="211"/>
      <c r="G20" s="211"/>
    </row>
    <row r="21" spans="1:7" ht="13.9" customHeight="1" x14ac:dyDescent="0.2">
      <c r="A21" s="89">
        <v>67121</v>
      </c>
      <c r="B21" s="88">
        <v>663</v>
      </c>
      <c r="C21" s="88"/>
      <c r="D21" s="88"/>
      <c r="E21" s="88"/>
      <c r="F21" s="88"/>
      <c r="G21" s="88"/>
    </row>
    <row r="22" spans="1:7" ht="13.5" thickBot="1" x14ac:dyDescent="0.25">
      <c r="A22" s="90">
        <v>72111</v>
      </c>
      <c r="B22" s="91"/>
      <c r="C22" s="91"/>
      <c r="D22" s="91"/>
      <c r="E22" s="91"/>
      <c r="F22" s="91"/>
      <c r="G22" s="91"/>
    </row>
    <row r="23" spans="1:7" ht="26.25" thickBot="1" x14ac:dyDescent="0.25">
      <c r="A23" s="92" t="s">
        <v>103</v>
      </c>
      <c r="B23" s="149">
        <f t="shared" ref="B23:G23" si="0">SUM(B7:B22)</f>
        <v>145025</v>
      </c>
      <c r="C23" s="150">
        <f t="shared" si="0"/>
        <v>2800</v>
      </c>
      <c r="D23" s="151">
        <f t="shared" si="0"/>
        <v>91150</v>
      </c>
      <c r="E23" s="150">
        <f t="shared" si="0"/>
        <v>862702</v>
      </c>
      <c r="F23" s="151">
        <f t="shared" si="0"/>
        <v>2039</v>
      </c>
      <c r="G23" s="152">
        <f t="shared" si="0"/>
        <v>3683</v>
      </c>
    </row>
    <row r="24" spans="1:7" ht="26.25" thickBot="1" x14ac:dyDescent="0.25">
      <c r="A24" s="92" t="s">
        <v>181</v>
      </c>
      <c r="B24" s="241">
        <f>B23+C23+D23+E23+F23+G23</f>
        <v>1107399</v>
      </c>
      <c r="C24" s="242"/>
      <c r="D24" s="242"/>
      <c r="E24" s="242"/>
      <c r="F24" s="242"/>
      <c r="G24" s="243"/>
    </row>
    <row r="25" spans="1:7" x14ac:dyDescent="0.2">
      <c r="A25" s="206"/>
      <c r="B25" s="207"/>
      <c r="C25" s="207"/>
      <c r="D25" s="207"/>
      <c r="E25" s="207"/>
      <c r="F25" s="207"/>
      <c r="G25" s="207"/>
    </row>
    <row r="26" spans="1:7" x14ac:dyDescent="0.2">
      <c r="A26" s="206"/>
      <c r="B26" s="207"/>
      <c r="C26" s="207"/>
      <c r="D26" s="207"/>
      <c r="E26" s="207"/>
      <c r="F26" s="207"/>
      <c r="G26" s="207"/>
    </row>
  </sheetData>
  <mergeCells count="3">
    <mergeCell ref="A3:G3"/>
    <mergeCell ref="B5:G5"/>
    <mergeCell ref="B24:G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workbookViewId="0">
      <selection activeCell="H19" sqref="H19"/>
    </sheetView>
  </sheetViews>
  <sheetFormatPr defaultRowHeight="12.75" x14ac:dyDescent="0.2"/>
  <cols>
    <col min="6" max="6" width="16.140625" customWidth="1"/>
    <col min="7" max="7" width="13.5703125" customWidth="1"/>
    <col min="8" max="8" width="12.28515625" customWidth="1"/>
  </cols>
  <sheetData>
    <row r="3" spans="1:8" ht="43.5" customHeight="1" x14ac:dyDescent="0.2">
      <c r="A3" s="237" t="s">
        <v>184</v>
      </c>
      <c r="B3" s="237"/>
      <c r="C3" s="237"/>
      <c r="D3" s="237"/>
      <c r="E3" s="237"/>
      <c r="F3" s="237"/>
      <c r="G3" s="237"/>
      <c r="H3" s="237"/>
    </row>
    <row r="4" spans="1:8" ht="18" x14ac:dyDescent="0.2">
      <c r="A4" s="237"/>
      <c r="B4" s="237"/>
      <c r="C4" s="237"/>
      <c r="D4" s="237"/>
      <c r="E4" s="237"/>
      <c r="F4" s="237"/>
      <c r="G4" s="256"/>
      <c r="H4" s="256"/>
    </row>
    <row r="5" spans="1:8" ht="18" x14ac:dyDescent="0.2">
      <c r="A5" s="237"/>
      <c r="B5" s="237"/>
      <c r="C5" s="237"/>
      <c r="D5" s="237"/>
      <c r="E5" s="237"/>
      <c r="F5" s="237"/>
      <c r="G5" s="237"/>
      <c r="H5" s="251"/>
    </row>
    <row r="6" spans="1:8" ht="18" x14ac:dyDescent="0.25">
      <c r="A6" s="216"/>
      <c r="B6" s="217"/>
      <c r="C6" s="217"/>
      <c r="D6" s="217"/>
      <c r="E6" s="217"/>
      <c r="F6" s="215"/>
      <c r="G6" s="215"/>
      <c r="H6" s="215"/>
    </row>
    <row r="7" spans="1:8" ht="39" x14ac:dyDescent="0.25">
      <c r="A7" s="218"/>
      <c r="B7" s="219"/>
      <c r="C7" s="219"/>
      <c r="D7" s="220"/>
      <c r="E7" s="221"/>
      <c r="F7" s="222" t="s">
        <v>160</v>
      </c>
      <c r="G7" s="222" t="s">
        <v>161</v>
      </c>
      <c r="H7" s="223" t="s">
        <v>162</v>
      </c>
    </row>
    <row r="8" spans="1:8" ht="15.75" x14ac:dyDescent="0.25">
      <c r="A8" s="244" t="s">
        <v>84</v>
      </c>
      <c r="B8" s="245"/>
      <c r="C8" s="245"/>
      <c r="D8" s="245"/>
      <c r="E8" s="249"/>
      <c r="F8" s="235">
        <v>1107399</v>
      </c>
      <c r="G8" s="226"/>
      <c r="H8" s="226"/>
    </row>
    <row r="9" spans="1:8" ht="15.75" x14ac:dyDescent="0.25">
      <c r="A9" s="244" t="s">
        <v>85</v>
      </c>
      <c r="B9" s="245"/>
      <c r="C9" s="245"/>
      <c r="D9" s="245"/>
      <c r="E9" s="249"/>
      <c r="F9" s="235">
        <f>F8-F10</f>
        <v>1107399</v>
      </c>
      <c r="G9" s="226"/>
      <c r="H9" s="226"/>
    </row>
    <row r="10" spans="1:8" ht="15.75" x14ac:dyDescent="0.25">
      <c r="A10" s="248" t="s">
        <v>86</v>
      </c>
      <c r="B10" s="249"/>
      <c r="C10" s="249"/>
      <c r="D10" s="249"/>
      <c r="E10" s="249"/>
      <c r="F10" s="235">
        <v>0</v>
      </c>
      <c r="G10" s="226"/>
      <c r="H10" s="226"/>
    </row>
    <row r="11" spans="1:8" ht="15.75" x14ac:dyDescent="0.25">
      <c r="A11" s="78" t="s">
        <v>87</v>
      </c>
      <c r="B11" s="224"/>
      <c r="C11" s="224"/>
      <c r="D11" s="224"/>
      <c r="E11" s="224"/>
      <c r="F11" s="235">
        <v>1120337.54</v>
      </c>
      <c r="G11" s="226"/>
      <c r="H11" s="226"/>
    </row>
    <row r="12" spans="1:8" ht="15.75" x14ac:dyDescent="0.25">
      <c r="A12" s="246" t="s">
        <v>88</v>
      </c>
      <c r="B12" s="245"/>
      <c r="C12" s="245"/>
      <c r="D12" s="245"/>
      <c r="E12" s="247"/>
      <c r="F12" s="236">
        <f>F11-F13</f>
        <v>1078309.54</v>
      </c>
      <c r="G12" s="228"/>
      <c r="H12" s="228"/>
    </row>
    <row r="13" spans="1:8" ht="15.75" x14ac:dyDescent="0.25">
      <c r="A13" s="248" t="s">
        <v>89</v>
      </c>
      <c r="B13" s="249"/>
      <c r="C13" s="249"/>
      <c r="D13" s="249"/>
      <c r="E13" s="249"/>
      <c r="F13" s="236">
        <v>42028</v>
      </c>
      <c r="G13" s="228"/>
      <c r="H13" s="228"/>
    </row>
    <row r="14" spans="1:8" ht="15.75" x14ac:dyDescent="0.25">
      <c r="A14" s="246" t="s">
        <v>90</v>
      </c>
      <c r="B14" s="245"/>
      <c r="C14" s="245"/>
      <c r="D14" s="245"/>
      <c r="E14" s="245"/>
      <c r="F14" s="236">
        <f>F8-F11</f>
        <v>-12938.540000000037</v>
      </c>
      <c r="G14" s="228"/>
      <c r="H14" s="228"/>
    </row>
    <row r="15" spans="1:8" ht="18" x14ac:dyDescent="0.2">
      <c r="A15" s="237"/>
      <c r="B15" s="250"/>
      <c r="C15" s="250"/>
      <c r="D15" s="250"/>
      <c r="E15" s="250"/>
      <c r="F15" s="251"/>
      <c r="G15" s="251"/>
      <c r="H15" s="251"/>
    </row>
    <row r="16" spans="1:8" ht="39" x14ac:dyDescent="0.25">
      <c r="A16" s="218"/>
      <c r="B16" s="219"/>
      <c r="C16" s="219"/>
      <c r="D16" s="220"/>
      <c r="E16" s="221"/>
      <c r="F16" s="222" t="s">
        <v>160</v>
      </c>
      <c r="G16" s="222" t="s">
        <v>161</v>
      </c>
      <c r="H16" s="223" t="s">
        <v>162</v>
      </c>
    </row>
    <row r="17" spans="1:8" ht="15.75" x14ac:dyDescent="0.25">
      <c r="A17" s="252" t="s">
        <v>91</v>
      </c>
      <c r="B17" s="253"/>
      <c r="C17" s="253"/>
      <c r="D17" s="253"/>
      <c r="E17" s="254"/>
      <c r="F17" s="230">
        <f>F14</f>
        <v>-12938.540000000037</v>
      </c>
      <c r="G17" s="231">
        <v>0</v>
      </c>
      <c r="H17" s="228">
        <v>0</v>
      </c>
    </row>
    <row r="18" spans="1:8" ht="18" x14ac:dyDescent="0.2">
      <c r="A18" s="255"/>
      <c r="B18" s="250"/>
      <c r="C18" s="250"/>
      <c r="D18" s="250"/>
      <c r="E18" s="250"/>
      <c r="F18" s="251"/>
      <c r="G18" s="251"/>
      <c r="H18" s="251"/>
    </row>
    <row r="19" spans="1:8" ht="39" x14ac:dyDescent="0.25">
      <c r="A19" s="218"/>
      <c r="B19" s="219"/>
      <c r="C19" s="219"/>
      <c r="D19" s="220"/>
      <c r="E19" s="221"/>
      <c r="F19" s="222" t="s">
        <v>160</v>
      </c>
      <c r="G19" s="222" t="s">
        <v>161</v>
      </c>
      <c r="H19" s="223" t="s">
        <v>162</v>
      </c>
    </row>
    <row r="20" spans="1:8" ht="15.75" x14ac:dyDescent="0.25">
      <c r="A20" s="244" t="s">
        <v>92</v>
      </c>
      <c r="B20" s="245"/>
      <c r="C20" s="245"/>
      <c r="D20" s="245"/>
      <c r="E20" s="245"/>
      <c r="F20" s="226">
        <v>0</v>
      </c>
      <c r="G20" s="226">
        <v>0</v>
      </c>
      <c r="H20" s="226">
        <v>0</v>
      </c>
    </row>
    <row r="21" spans="1:8" ht="15.75" x14ac:dyDescent="0.25">
      <c r="A21" s="244" t="s">
        <v>93</v>
      </c>
      <c r="B21" s="245"/>
      <c r="C21" s="245"/>
      <c r="D21" s="245"/>
      <c r="E21" s="245"/>
      <c r="F21" s="226">
        <v>0</v>
      </c>
      <c r="G21" s="226">
        <v>0</v>
      </c>
      <c r="H21" s="226">
        <v>0</v>
      </c>
    </row>
    <row r="22" spans="1:8" ht="15.75" x14ac:dyDescent="0.25">
      <c r="A22" s="246" t="s">
        <v>94</v>
      </c>
      <c r="B22" s="245"/>
      <c r="C22" s="245"/>
      <c r="D22" s="245"/>
      <c r="E22" s="245"/>
      <c r="F22" s="226">
        <v>0</v>
      </c>
      <c r="G22" s="226">
        <v>0</v>
      </c>
      <c r="H22" s="226">
        <v>0</v>
      </c>
    </row>
    <row r="23" spans="1:8" ht="18" x14ac:dyDescent="0.25">
      <c r="A23" s="221"/>
      <c r="B23" s="232"/>
      <c r="C23" s="229"/>
      <c r="D23" s="233"/>
      <c r="E23" s="232"/>
      <c r="F23" s="234"/>
      <c r="G23" s="234"/>
      <c r="H23" s="234"/>
    </row>
    <row r="24" spans="1:8" ht="15.75" x14ac:dyDescent="0.25">
      <c r="A24" s="246" t="s">
        <v>95</v>
      </c>
      <c r="B24" s="245"/>
      <c r="C24" s="245"/>
      <c r="D24" s="245"/>
      <c r="E24" s="245"/>
      <c r="F24" s="226">
        <v>0</v>
      </c>
      <c r="G24" s="226">
        <f>SUM(G14,G17,G22)</f>
        <v>0</v>
      </c>
      <c r="H24" s="226">
        <f>SUM(H14,H17,H22)</f>
        <v>0</v>
      </c>
    </row>
  </sheetData>
  <mergeCells count="16">
    <mergeCell ref="A20:E20"/>
    <mergeCell ref="A21:E21"/>
    <mergeCell ref="A22:E22"/>
    <mergeCell ref="A24:E24"/>
    <mergeCell ref="A12:E12"/>
    <mergeCell ref="A13:E13"/>
    <mergeCell ref="A14:E14"/>
    <mergeCell ref="A15:H15"/>
    <mergeCell ref="A17:E17"/>
    <mergeCell ref="A18:H18"/>
    <mergeCell ref="A3:H3"/>
    <mergeCell ref="A4:H4"/>
    <mergeCell ref="A5:H5"/>
    <mergeCell ref="A8:E8"/>
    <mergeCell ref="A9:E9"/>
    <mergeCell ref="A10:E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0DD51076339F43A3395C93FDEB8CDD" ma:contentTypeVersion="11" ma:contentTypeDescription="Stvaranje novog dokumenta." ma:contentTypeScope="" ma:versionID="a6a713c41fac82020602911e74751e4f">
  <xsd:schema xmlns:xsd="http://www.w3.org/2001/XMLSchema" xmlns:xs="http://www.w3.org/2001/XMLSchema" xmlns:p="http://schemas.microsoft.com/office/2006/metadata/properties" xmlns:ns3="5b796c54-2a77-427c-b88c-29b92c7784e0" targetNamespace="http://schemas.microsoft.com/office/2006/metadata/properties" ma:root="true" ma:fieldsID="294040bfc1d9e59bdfaee270ee146426" ns3:_="">
    <xsd:import namespace="5b796c54-2a77-427c-b88c-29b92c7784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96c54-2a77-427c-b88c-29b92c778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BF5B0E-EB22-4036-84F8-615F0099B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796c54-2a77-427c-b88c-29b92c778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D7F932-1082-49DD-B861-FC18EED7B9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EFC6B8-CAC6-424B-977B-55CF363874D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796c54-2a77-427c-b88c-29b92c7784e0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PLAN PRIHODA 1.1.-30.6.23.</vt:lpstr>
      <vt:lpstr>OPĆI DIO 1.1.-30.6.23.</vt:lpstr>
      <vt:lpstr>FP Ril 01.01.-30.06.23.</vt:lpstr>
      <vt:lpstr>FP Ril 01.07.-31.12.23.</vt:lpstr>
      <vt:lpstr>PLAN PRIHODA 1.7.-31.12.23.</vt:lpstr>
      <vt:lpstr>OPĆI DIO 1.7.-31.12.23.</vt:lpstr>
      <vt:lpstr>'FP Ril 01.01.-30.06.23.'!Print_Titles</vt:lpstr>
      <vt:lpstr>'FP Ril 01.07.-31.12.23.'!Print_Titles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Neven Štajner</cp:lastModifiedBy>
  <cp:lastPrinted>2023-07-12T09:08:44Z</cp:lastPrinted>
  <dcterms:created xsi:type="dcterms:W3CDTF">1996-10-14T23:33:28Z</dcterms:created>
  <dcterms:modified xsi:type="dcterms:W3CDTF">2023-08-01T09:10:14Z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0x0101006E0DD51076339F43A3395C93FDEB8CDD</vt:lpwstr>
  </property>
</Properties>
</file>