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E557E4F9-EE78-4211-9743-A775CA80263F}" xr6:coauthVersionLast="47" xr6:coauthVersionMax="47" xr10:uidLastSave="{00000000-0000-0000-0000-000000000000}"/>
  <bookViews>
    <workbookView xWindow="-120" yWindow="-120" windowWidth="29040" windowHeight="15840" tabRatio="812" activeTab="6" xr2:uid="{00000000-000D-0000-FFFF-FFFF00000000}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Račun financiranja po izvorima" sheetId="11" r:id="rId6"/>
    <sheet name="Za školski odbor-2.razina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6" l="1"/>
  <c r="H7" i="16"/>
  <c r="G24" i="3"/>
  <c r="G23" i="3" s="1"/>
  <c r="G16" i="3"/>
  <c r="G11" i="3"/>
  <c r="G10" i="3"/>
  <c r="G30" i="3"/>
  <c r="E21" i="10"/>
  <c r="E19" i="10"/>
  <c r="E17" i="10"/>
  <c r="E15" i="10"/>
  <c r="E13" i="10"/>
  <c r="E11" i="10"/>
  <c r="E40" i="10"/>
  <c r="E38" i="10"/>
  <c r="E36" i="10"/>
  <c r="E34" i="10"/>
  <c r="E32" i="10"/>
  <c r="E30" i="10"/>
  <c r="E10" i="5"/>
  <c r="E11" i="5"/>
  <c r="G224" i="18"/>
  <c r="G223" i="18" s="1"/>
  <c r="G222" i="18" s="1"/>
  <c r="G221" i="18" s="1"/>
  <c r="H224" i="18"/>
  <c r="H223" i="18" s="1"/>
  <c r="H222" i="18" s="1"/>
  <c r="G231" i="18"/>
  <c r="G232" i="18"/>
  <c r="H232" i="18"/>
  <c r="H231" i="18" s="1"/>
  <c r="H246" i="18"/>
  <c r="H245" i="18" s="1"/>
  <c r="H244" i="18" s="1"/>
  <c r="H243" i="18" s="1"/>
  <c r="H242" i="18" s="1"/>
  <c r="H241" i="18" s="1"/>
  <c r="G245" i="18"/>
  <c r="G244" i="18" s="1"/>
  <c r="G243" i="18" s="1"/>
  <c r="G242" i="18" s="1"/>
  <c r="G241" i="18" s="1"/>
  <c r="H217" i="18"/>
  <c r="G217" i="18"/>
  <c r="H213" i="18"/>
  <c r="H212" i="18" s="1"/>
  <c r="H211" i="18" s="1"/>
  <c r="G213" i="18"/>
  <c r="G212" i="18" s="1"/>
  <c r="H207" i="18"/>
  <c r="G207" i="18"/>
  <c r="H203" i="18"/>
  <c r="H202" i="18" s="1"/>
  <c r="G203" i="18"/>
  <c r="G202" i="18" s="1"/>
  <c r="H198" i="18"/>
  <c r="G198" i="18"/>
  <c r="H194" i="18"/>
  <c r="G194" i="18"/>
  <c r="H190" i="18"/>
  <c r="H189" i="18" s="1"/>
  <c r="G190" i="18"/>
  <c r="G189" i="18" s="1"/>
  <c r="H187" i="18"/>
  <c r="H185" i="18"/>
  <c r="H179" i="18"/>
  <c r="G179" i="18"/>
  <c r="H175" i="18"/>
  <c r="G175" i="18"/>
  <c r="G174" i="18" s="1"/>
  <c r="H161" i="18"/>
  <c r="H159" i="18" s="1"/>
  <c r="H158" i="18" s="1"/>
  <c r="G161" i="18"/>
  <c r="G159" i="18" s="1"/>
  <c r="G158" i="18" s="1"/>
  <c r="H155" i="18"/>
  <c r="G155" i="18"/>
  <c r="H152" i="18"/>
  <c r="G152" i="18"/>
  <c r="G151" i="18" s="1"/>
  <c r="H151" i="18"/>
  <c r="H150" i="18" s="1"/>
  <c r="H148" i="18"/>
  <c r="G148" i="18"/>
  <c r="H144" i="18"/>
  <c r="H142" i="18" s="1"/>
  <c r="G144" i="18"/>
  <c r="G142" i="18" s="1"/>
  <c r="G141" i="18" s="1"/>
  <c r="H139" i="18"/>
  <c r="G139" i="18"/>
  <c r="H134" i="18"/>
  <c r="H133" i="18" s="1"/>
  <c r="G134" i="18"/>
  <c r="G133" i="18" s="1"/>
  <c r="H130" i="18"/>
  <c r="H126" i="18" s="1"/>
  <c r="H125" i="18" s="1"/>
  <c r="G130" i="18"/>
  <c r="H127" i="18"/>
  <c r="G127" i="18"/>
  <c r="H122" i="18"/>
  <c r="G122" i="18"/>
  <c r="H119" i="18"/>
  <c r="G119" i="18"/>
  <c r="G118" i="18" s="1"/>
  <c r="G117" i="18" s="1"/>
  <c r="H111" i="18"/>
  <c r="G111" i="18"/>
  <c r="G110" i="18" s="1"/>
  <c r="H110" i="18"/>
  <c r="H104" i="18"/>
  <c r="H103" i="18" s="1"/>
  <c r="G104" i="18"/>
  <c r="G103" i="18" s="1"/>
  <c r="H101" i="18"/>
  <c r="G101" i="18"/>
  <c r="H99" i="18"/>
  <c r="G99" i="18"/>
  <c r="H73" i="18"/>
  <c r="G73" i="18"/>
  <c r="G68" i="18" s="1"/>
  <c r="H69" i="18"/>
  <c r="H68" i="18" s="1"/>
  <c r="G69" i="18"/>
  <c r="H65" i="18"/>
  <c r="G65" i="18"/>
  <c r="H61" i="18"/>
  <c r="H60" i="18" s="1"/>
  <c r="H59" i="18" s="1"/>
  <c r="G61" i="18"/>
  <c r="H55" i="18"/>
  <c r="G55" i="18"/>
  <c r="G54" i="18" s="1"/>
  <c r="G53" i="18" s="1"/>
  <c r="G52" i="18" s="1"/>
  <c r="H54" i="18"/>
  <c r="H53" i="18" s="1"/>
  <c r="H52" i="18" s="1"/>
  <c r="H49" i="18"/>
  <c r="G49" i="18"/>
  <c r="H43" i="18"/>
  <c r="H42" i="18" s="1"/>
  <c r="H41" i="18" s="1"/>
  <c r="H40" i="18" s="1"/>
  <c r="G43" i="18"/>
  <c r="H14" i="18"/>
  <c r="H13" i="18" s="1"/>
  <c r="H12" i="18" s="1"/>
  <c r="H11" i="18" s="1"/>
  <c r="G14" i="18"/>
  <c r="G13" i="18" s="1"/>
  <c r="G12" i="18" s="1"/>
  <c r="G11" i="18" s="1"/>
  <c r="D17" i="10"/>
  <c r="H10" i="16"/>
  <c r="D11" i="5"/>
  <c r="E10" i="10" l="1"/>
  <c r="E29" i="10"/>
  <c r="H221" i="18"/>
  <c r="G173" i="18"/>
  <c r="H132" i="18"/>
  <c r="H141" i="18"/>
  <c r="G150" i="18"/>
  <c r="G193" i="18"/>
  <c r="G192" i="18" s="1"/>
  <c r="G201" i="18"/>
  <c r="H193" i="18"/>
  <c r="H192" i="18" s="1"/>
  <c r="H201" i="18"/>
  <c r="G211" i="18"/>
  <c r="H118" i="18"/>
  <c r="H117" i="18" s="1"/>
  <c r="G126" i="18"/>
  <c r="G125" i="18" s="1"/>
  <c r="H174" i="18"/>
  <c r="H173" i="18" s="1"/>
  <c r="G132" i="18"/>
  <c r="H67" i="18"/>
  <c r="H58" i="18" s="1"/>
  <c r="G60" i="18"/>
  <c r="G59" i="18" s="1"/>
  <c r="G42" i="18"/>
  <c r="G41" i="18" s="1"/>
  <c r="G40" i="18" s="1"/>
  <c r="G10" i="18" s="1"/>
  <c r="H10" i="18"/>
  <c r="G67" i="18"/>
  <c r="G124" i="18"/>
  <c r="D21" i="10"/>
  <c r="D19" i="10"/>
  <c r="D15" i="10"/>
  <c r="D10" i="10" s="1"/>
  <c r="D13" i="10"/>
  <c r="D11" i="10"/>
  <c r="H124" i="18" l="1"/>
  <c r="H57" i="18" s="1"/>
  <c r="H9" i="18" s="1"/>
  <c r="H7" i="18" s="1"/>
  <c r="G58" i="18"/>
  <c r="G57" i="18" s="1"/>
  <c r="G9" i="18" s="1"/>
  <c r="G7" i="18" s="1"/>
  <c r="G8" i="18" s="1"/>
  <c r="D40" i="10"/>
  <c r="D38" i="10"/>
  <c r="D36" i="10"/>
  <c r="D34" i="10"/>
  <c r="D32" i="10"/>
  <c r="D30" i="10"/>
  <c r="G6" i="18" l="1"/>
  <c r="H6" i="18"/>
  <c r="H8" i="18"/>
  <c r="D29" i="10"/>
  <c r="F30" i="3"/>
  <c r="F24" i="3"/>
  <c r="F23" i="3" s="1"/>
  <c r="F11" i="3"/>
  <c r="F10" i="3" s="1"/>
  <c r="F16" i="3"/>
  <c r="D10" i="5" l="1"/>
  <c r="F35" i="16" l="1"/>
  <c r="G32" i="16" s="1"/>
  <c r="G35" i="16" s="1"/>
  <c r="H32" i="16" s="1"/>
  <c r="H35" i="16" s="1"/>
  <c r="I32" i="16" s="1"/>
  <c r="I35" i="16" s="1"/>
  <c r="J32" i="16" s="1"/>
  <c r="J35" i="16" s="1"/>
  <c r="J20" i="16" l="1"/>
  <c r="I20" i="16"/>
  <c r="H20" i="16"/>
  <c r="G20" i="16"/>
  <c r="F20" i="16"/>
  <c r="J10" i="16"/>
  <c r="I10" i="16"/>
  <c r="I13" i="16" s="1"/>
  <c r="G10" i="16"/>
  <c r="F10" i="16"/>
  <c r="J7" i="16"/>
  <c r="G7" i="16"/>
  <c r="F7" i="16"/>
  <c r="J13" i="16" l="1"/>
  <c r="J21" i="16" s="1"/>
  <c r="J26" i="16" s="1"/>
  <c r="J27" i="16" s="1"/>
  <c r="F13" i="16"/>
  <c r="F21" i="16" s="1"/>
  <c r="F26" i="16" s="1"/>
  <c r="G13" i="16"/>
  <c r="G21" i="16" s="1"/>
  <c r="G26" i="16" s="1"/>
  <c r="G27" i="16" s="1"/>
  <c r="I21" i="16"/>
  <c r="I26" i="16" s="1"/>
  <c r="H13" i="16"/>
  <c r="H21" i="16" s="1"/>
  <c r="H27" i="16" l="1"/>
  <c r="H26" i="16"/>
  <c r="I27" i="16"/>
  <c r="F27" i="16"/>
</calcChain>
</file>

<file path=xl/sharedStrings.xml><?xml version="1.0" encoding="utf-8"?>
<sst xmlns="http://schemas.openxmlformats.org/spreadsheetml/2006/main" count="444" uniqueCount="209">
  <si>
    <t>PRIHODI UKUPNO</t>
  </si>
  <si>
    <t>RASHODI UKUPNO</t>
  </si>
  <si>
    <t>NETO FINANCIRANJE</t>
  </si>
  <si>
    <t>Projekcija proračuna
za 2025.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</si>
  <si>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</si>
  <si>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</si>
  <si>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</si>
  <si>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</si>
  <si>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</si>
  <si>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</si>
  <si>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</si>
  <si>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</si>
  <si>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</si>
  <si>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</si>
  <si>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</si>
  <si>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</si>
  <si>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</si>
  <si>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</si>
  <si>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</si>
  <si>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</si>
  <si>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</si>
  <si>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</si>
  <si>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</si>
  <si>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</si>
  <si>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</si>
  <si>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</si>
  <si>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A) SAŽETAK RAČUNA PRIHODA I RASHODA</t>
  </si>
  <si>
    <t>Rashodi za nabavu proizvedene dugotrajne imovine</t>
  </si>
  <si>
    <t>…</t>
  </si>
  <si>
    <t>Naziv</t>
  </si>
  <si>
    <t>Proračun za 2024.</t>
  </si>
  <si>
    <t>Projekcija proračuna
za 2026.</t>
  </si>
  <si>
    <t>Izvršenje 2022.</t>
  </si>
  <si>
    <t>Plan 2023.</t>
  </si>
  <si>
    <t>PRORAČUN JEDINICE LOKALNE I PODRUČNE (REGIONALNE) SAMOUPRAVE ZA 2024. I PROJEKCIJA ZA 2025. I 2026. GODINU</t>
  </si>
  <si>
    <t>EUR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</si>
  <si>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</si>
  <si>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</si>
  <si>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</si>
  <si>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</si>
  <si>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</si>
  <si>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</si>
  <si>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</si>
  <si>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 xml:space="preserve"> 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</si>
  <si>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</si>
  <si>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</si>
  <si>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</si>
  <si>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</si>
  <si>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</si>
  <si>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</si>
  <si>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8 Namjenski primici od zaduživanja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</si>
  <si>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</si>
  <si>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</si>
  <si>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</si>
  <si>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</si>
  <si>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</si>
  <si>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</si>
  <si>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  81 Namjenski primici od zaduživanja</t>
  </si>
  <si>
    <t>* Napomena: Iznosi u stupcima Izvršenje 2022. preračunavaju se iz kuna u eure prema fiksnom tečaju konverzije (1 EUR=7,53450 kuna) i po pravilima za preračunavanje i zaokruživanje.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</si>
  <si>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</si>
  <si>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</si>
  <si>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</si>
  <si>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</si>
  <si>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</si>
  <si>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</si>
  <si>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</si>
  <si>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</si>
  <si>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</si>
  <si>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>UPRAVNI ODJEL ZA DRUŠTVENE DJELATNOSTI, MLADE I SPORT</t>
  </si>
  <si>
    <t>OSNOVNE ŠKOLE</t>
  </si>
  <si>
    <t>Aktivnost A402001</t>
  </si>
  <si>
    <t>DECENTRALIZIRANA SREDSTVA ŠKOLE</t>
  </si>
  <si>
    <t>Izvor financiranja 5.1.102</t>
  </si>
  <si>
    <t>OBRAZOVANJE</t>
  </si>
  <si>
    <t>Aktivnost A402002</t>
  </si>
  <si>
    <t>Administrativno, tehničko i stručno osoblje</t>
  </si>
  <si>
    <t>Decentralizirane funkcije osnovnoškolskog obrazovanja</t>
  </si>
  <si>
    <t>Program 4002</t>
  </si>
  <si>
    <t>Obrazovanje do standarda</t>
  </si>
  <si>
    <t>Glavni program A12</t>
  </si>
  <si>
    <t>Glava 60002</t>
  </si>
  <si>
    <t>Razdjel 600</t>
  </si>
  <si>
    <t>Kapitalni projekt K402001</t>
  </si>
  <si>
    <t>Kapitalna ulaganja u osnovne škole</t>
  </si>
  <si>
    <t>Program 4003</t>
  </si>
  <si>
    <t>Obrazovanje iznad standarda</t>
  </si>
  <si>
    <t>Aktivnost A403002</t>
  </si>
  <si>
    <t>Produženi boravak u osnovnim školama</t>
  </si>
  <si>
    <t>OPĆI PRIHODI I PRIMICI</t>
  </si>
  <si>
    <t>Naknade građanima i kućanstvima na temelju osiguranja i druge naknade</t>
  </si>
  <si>
    <t>Aktivnost A403005</t>
  </si>
  <si>
    <t>Redovni program odgoja i obrazovanja</t>
  </si>
  <si>
    <t>Izvor financiranja 1.1.01</t>
  </si>
  <si>
    <t>Izvor financiranja 4.1.85</t>
  </si>
  <si>
    <t>Tekući projekt T403012</t>
  </si>
  <si>
    <t>Pomoćnici u nastavi</t>
  </si>
  <si>
    <t>Izvor financiranja 5.1.149</t>
  </si>
  <si>
    <t>POMOĆI ZA PROJEKT ZAJEDNO DO ZNANJA</t>
  </si>
  <si>
    <t>Glavni program A16</t>
  </si>
  <si>
    <t>SOCIJALNA SKRB</t>
  </si>
  <si>
    <t>Program 4007</t>
  </si>
  <si>
    <t>Socijalna skrb</t>
  </si>
  <si>
    <t>Aktivnost A407001</t>
  </si>
  <si>
    <t>Pomoć socijalno ugroženoj kategoriji građana</t>
  </si>
  <si>
    <t>09 Obrazovanje</t>
  </si>
  <si>
    <t>091 Predškolsko i osnovno obrazovanje</t>
  </si>
  <si>
    <t>096 Dodatne usuge u obrazovanju</t>
  </si>
  <si>
    <t>Pomoći iz inozemstva i od subjekata unutar općeg proračuna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</si>
  <si>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</si>
  <si>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</si>
  <si>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Prihodi iz nadležnog proračuna i od HZZO-a temeljem ugovornih obveza</t>
  </si>
  <si>
    <t>Ostali rashodi</t>
  </si>
  <si>
    <t>4 Prihodi za posebne namjene</t>
  </si>
  <si>
    <t xml:space="preserve">  41 Prihodi za posebne namjene</t>
  </si>
  <si>
    <t>5 Pomoći</t>
  </si>
  <si>
    <t>6 Donacije</t>
  </si>
  <si>
    <t xml:space="preserve">  51 Tekuće pomoći iz proračuna</t>
  </si>
  <si>
    <t xml:space="preserve">  61 Donacije</t>
  </si>
  <si>
    <t>7 Prihodi od prodaje ili zamj.nef. Imovine o nakn. Št. Nas. Osig.</t>
  </si>
  <si>
    <t xml:space="preserve">  71 Prihodi od prodaje ili zamj imovine...</t>
  </si>
  <si>
    <t>Financijski rashodi</t>
  </si>
  <si>
    <t>POMOĆI IZ DR. PRORAČUNA ZA OŠ ŠIJANA</t>
  </si>
  <si>
    <t>Izvor financiranja 5.1.73</t>
  </si>
  <si>
    <t>Izvor financiranja 4.1.27</t>
  </si>
  <si>
    <t>PRIHODI OD SUFINANCIRANJA CIJENE USLUGA OŠ ŠIJANA</t>
  </si>
  <si>
    <t>POMOĆI IZ DRŽ. PROR. ZA OŠ ŠIJANA</t>
  </si>
  <si>
    <t>Izvor financiranja 5.1.75</t>
  </si>
  <si>
    <t>POMOĆI IZ OPĆ. PR. ZA OŠ ŠIJANA</t>
  </si>
  <si>
    <t>Izvor financiranja  3.1.28</t>
  </si>
  <si>
    <t>PRIHODI OD PRUŽENIH USLUGA OŠ ŠIJANA</t>
  </si>
  <si>
    <t>POMOĆI IZ ŽUPANIJSKOG PRORAČUNA ZA OŠ ŠIJANA</t>
  </si>
  <si>
    <t>Izvor financiranja 5.1.74</t>
  </si>
  <si>
    <t>POMOĆI IZ DRŽAVNOG PRORAČUNA ZA OŠ ŠIJANA</t>
  </si>
  <si>
    <t>Izvor financiranja 6.1.17</t>
  </si>
  <si>
    <t>DONACIJE OŠ ŠIJANA</t>
  </si>
  <si>
    <t>Izvor financiranja 7.1.23</t>
  </si>
  <si>
    <t>PRIHODI OD NAKNADA ŠTETA S OSNOVA OSIGURANJA OŠ ŠIJANA</t>
  </si>
  <si>
    <t>POMOĆI IZ OPĆINSKOG PRORAČUNA ZA OŠ ŠIJANA</t>
  </si>
  <si>
    <t xml:space="preserve">Proračunski korisnik </t>
  </si>
  <si>
    <t>10887 OŠ ŠIJANA</t>
  </si>
  <si>
    <t xml:space="preserve">Naknade građanima i kućanstvima </t>
  </si>
  <si>
    <t>PRIHODI OD SUFINANCIRANJA CIJENE USLUGA - VIŠAK KORISNICI</t>
  </si>
  <si>
    <t>bez viška</t>
  </si>
  <si>
    <t>Službena putovanja</t>
  </si>
  <si>
    <t>Stručno usavršavanje zaposlenih</t>
  </si>
  <si>
    <t>Energija</t>
  </si>
  <si>
    <t>Usluge tel,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</si>
  <si>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</si>
  <si>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</si>
  <si>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</si>
  <si>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</si>
  <si>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usluge</t>
  </si>
  <si>
    <t>Usluge tel, pošte i prijevoza - prijevoz učenika</t>
  </si>
  <si>
    <t>Zdravstvene usluge - sistematski pregledi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</si>
  <si>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</si>
  <si>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</si>
  <si>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</si>
  <si>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</si>
  <si>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</si>
  <si>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</si>
  <si>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</si>
  <si>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Ostali nespomenuti rashodi</t>
  </si>
  <si>
    <t>Službena i radna odjeća i obuća</t>
  </si>
  <si>
    <t>Usluge tekućeg i investicijskog održavanja - hitne int (red.održvanje)</t>
  </si>
  <si>
    <t>Ostale naknade troškova zaposlenih</t>
  </si>
  <si>
    <t>Uredski materijal i ostali materijalni rashodi</t>
  </si>
  <si>
    <t>Materijal i dijelovi za tekuće i invest.održavanje</t>
  </si>
  <si>
    <t>Sitan inventar i auto gume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</si>
  <si>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</si>
  <si>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</si>
  <si>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</si>
  <si>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</si>
  <si>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</si>
  <si>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</t>
  </si>
  <si>
    <t>Knjige</t>
  </si>
  <si>
    <t>Doprinosi za zdravstveno osiguranje</t>
  </si>
  <si>
    <t>Naknada za prijevoz</t>
  </si>
  <si>
    <t>Materijal i sirovine</t>
  </si>
  <si>
    <t>Naknade članovima povjerenstva</t>
  </si>
  <si>
    <t>Troškovi sudskih postupaka</t>
  </si>
  <si>
    <t>Zatezne kamate</t>
  </si>
  <si>
    <t>Naknade građanima i kućanstvima u naravi</t>
  </si>
  <si>
    <t>Uredska oprema i namještaj</t>
  </si>
  <si>
    <t>Komunikacijska oprema</t>
  </si>
  <si>
    <t>Sportska i glazbena oprema</t>
  </si>
  <si>
    <t>Uređaji, strojevi i oprema</t>
  </si>
  <si>
    <t>Usluge telefona, pošte i prijevoza</t>
  </si>
  <si>
    <t>Naknade za rad povjerenstava</t>
  </si>
  <si>
    <t>I. OPĆI DIO - OŠ ŠIJANA</t>
  </si>
  <si>
    <t>Proračun za 2024. (rebalans 1)</t>
  </si>
  <si>
    <t>Proračun za 2024. (rebalans 2)</t>
  </si>
  <si>
    <t>PROMJENA</t>
  </si>
  <si>
    <t>Tekuće donacije u naravi - higijenski ulošci</t>
  </si>
  <si>
    <t>Klasa:</t>
  </si>
  <si>
    <t xml:space="preserve">Ur broj: </t>
  </si>
  <si>
    <t>400-02/24-01/1</t>
  </si>
  <si>
    <t>Ravnateljica:</t>
  </si>
  <si>
    <t>______________________</t>
  </si>
  <si>
    <t>Proračun za 2024.(rebalans 1)</t>
  </si>
  <si>
    <t>Proračun za 2024.(rebalans 2)</t>
  </si>
  <si>
    <t>PRORAČUN JEDINICE LOKALNE I PODRUČNE (REGIONALNE) SAMOUPRAVE ZA 2024. -2.rebalans</t>
  </si>
  <si>
    <t>PRORAČUN JEDINICE LOKALNE I PODRUČNE (REGIONALNE) SAMOUPRAVE ZA 2024.-2.rebalans</t>
  </si>
  <si>
    <t>_______________________</t>
  </si>
  <si>
    <t>Klasa:400-02/24-01/1</t>
  </si>
  <si>
    <r>
      <t xml:space="preserve">PRORAČUN JEDINICE LOKALNE I PODRUČNE (REGIONALNE) SAMOUPRAVE ZA 2024.                                                                       </t>
    </r>
    <r>
      <rPr>
        <b/>
        <u/>
        <sz val="12"/>
        <color rgb="FF000000"/>
        <rFont val="Arial"/>
        <family val="2"/>
        <charset val="238"/>
      </rPr>
      <t xml:space="preserve"> 2.REBALANS FINANCIJSKOG PLANA ZA 2024.GODINU - OŠ ŠIJANA</t>
    </r>
  </si>
  <si>
    <t>2163-7-11/24-4</t>
  </si>
  <si>
    <t>Ur.broj: 2163-7-11/24-4</t>
  </si>
  <si>
    <t>Keti Melnjak, dipl.uč.RN</t>
  </si>
  <si>
    <t>Pula, 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</si>
</sst>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3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0" fontId="21" fillId="0" borderId="2" xfId="0" applyFont="1" applyBorder="1"/>
    <xf numFmtId="0" fontId="21" fillId="0" borderId="4" xfId="0" applyFont="1" applyBorder="1"/>
    <xf numFmtId="0" fontId="21" fillId="0" borderId="3" xfId="0" applyFont="1" applyBorder="1"/>
    <xf numFmtId="0" fontId="21" fillId="0" borderId="10" xfId="0" applyFont="1" applyBorder="1"/>
    <xf numFmtId="0" fontId="22" fillId="0" borderId="4" xfId="0" applyFont="1" applyBorder="1"/>
    <xf numFmtId="0" fontId="22" fillId="0" borderId="1" xfId="0" applyFont="1" applyBorder="1" applyAlignment="1">
      <alignment horizontal="center"/>
    </xf>
    <xf numFmtId="0" fontId="22" fillId="0" borderId="2" xfId="0" applyFont="1" applyBorder="1"/>
    <xf numFmtId="0" fontId="22" fillId="0" borderId="9" xfId="0" applyFont="1" applyBorder="1" applyAlignment="1">
      <alignment horizontal="center"/>
    </xf>
    <xf numFmtId="0" fontId="22" fillId="0" borderId="0" xfId="0" applyFont="1" applyBorder="1"/>
    <xf numFmtId="0" fontId="22" fillId="0" borderId="10" xfId="0" applyFont="1" applyBorder="1"/>
    <xf numFmtId="4" fontId="21" fillId="0" borderId="3" xfId="0" applyNumberFormat="1" applyFont="1" applyBorder="1"/>
    <xf numFmtId="0" fontId="22" fillId="0" borderId="9" xfId="0" applyFont="1" applyBorder="1" applyAlignment="1">
      <alignment horizontal="left"/>
    </xf>
    <xf numFmtId="0" fontId="22" fillId="6" borderId="4" xfId="0" applyFont="1" applyFill="1" applyBorder="1"/>
    <xf numFmtId="0" fontId="21" fillId="6" borderId="3" xfId="0" applyFont="1" applyFill="1" applyBorder="1"/>
    <xf numFmtId="4" fontId="21" fillId="6" borderId="3" xfId="0" applyNumberFormat="1" applyFont="1" applyFill="1" applyBorder="1"/>
    <xf numFmtId="3" fontId="3" fillId="6" borderId="4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0" fontId="21" fillId="0" borderId="1" xfId="0" applyFont="1" applyBorder="1"/>
    <xf numFmtId="0" fontId="22" fillId="0" borderId="3" xfId="0" applyFont="1" applyBorder="1"/>
    <xf numFmtId="0" fontId="22" fillId="6" borderId="3" xfId="0" applyFont="1" applyFill="1" applyBorder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5" borderId="3" xfId="0" applyFont="1" applyFill="1" applyBorder="1"/>
    <xf numFmtId="0" fontId="21" fillId="5" borderId="3" xfId="0" applyFont="1" applyFill="1" applyBorder="1"/>
    <xf numFmtId="4" fontId="21" fillId="5" borderId="3" xfId="0" applyNumberFormat="1" applyFont="1" applyFill="1" applyBorder="1"/>
    <xf numFmtId="4" fontId="23" fillId="5" borderId="3" xfId="0" applyNumberFormat="1" applyFont="1" applyFill="1" applyBorder="1"/>
    <xf numFmtId="0" fontId="21" fillId="7" borderId="3" xfId="0" applyFont="1" applyFill="1" applyBorder="1"/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4" fontId="0" fillId="0" borderId="3" xfId="0" applyNumberFormat="1" applyBorder="1"/>
    <xf numFmtId="0" fontId="6" fillId="8" borderId="3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center" vertical="center" wrapText="1"/>
    </xf>
    <xf numFmtId="0" fontId="6" fillId="8" borderId="3" xfId="0" applyNumberFormat="1" applyFont="1" applyFill="1" applyBorder="1" applyAlignment="1" applyProtection="1">
      <alignment horizontal="center" vertical="center" wrapText="1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0" fontId="9" fillId="8" borderId="3" xfId="0" applyNumberFormat="1" applyFont="1" applyFill="1" applyBorder="1" applyAlignment="1" applyProtection="1">
      <alignment vertical="center" wrapText="1"/>
    </xf>
    <xf numFmtId="0" fontId="0" fillId="8" borderId="3" xfId="0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0" fontId="22" fillId="0" borderId="11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3" fontId="3" fillId="6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6" fillId="2" borderId="3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23" fillId="7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left" vertical="center" wrapText="1"/>
    </xf>
    <xf numFmtId="3" fontId="23" fillId="7" borderId="4" xfId="0" applyNumberFormat="1" applyFont="1" applyFill="1" applyBorder="1" applyAlignment="1">
      <alignment horizontal="right"/>
    </xf>
    <xf numFmtId="3" fontId="23" fillId="7" borderId="3" xfId="0" applyNumberFormat="1" applyFont="1" applyFill="1" applyBorder="1" applyAlignment="1">
      <alignment horizontal="right"/>
    </xf>
    <xf numFmtId="4" fontId="23" fillId="7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/>
    </xf>
    <xf numFmtId="0" fontId="26" fillId="0" borderId="2" xfId="0" applyFont="1" applyBorder="1"/>
    <xf numFmtId="0" fontId="26" fillId="0" borderId="4" xfId="0" applyFont="1" applyBorder="1"/>
    <xf numFmtId="0" fontId="23" fillId="0" borderId="3" xfId="0" applyFont="1" applyBorder="1"/>
    <xf numFmtId="4" fontId="23" fillId="0" borderId="3" xfId="0" applyNumberFormat="1" applyFont="1" applyBorder="1"/>
    <xf numFmtId="0" fontId="26" fillId="0" borderId="11" xfId="0" applyFont="1" applyBorder="1"/>
    <xf numFmtId="0" fontId="26" fillId="0" borderId="9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6" fillId="0" borderId="5" xfId="0" applyFont="1" applyBorder="1"/>
    <xf numFmtId="164" fontId="0" fillId="0" borderId="0" xfId="0" applyNumberFormat="1"/>
    <xf numFmtId="0" fontId="23" fillId="0" borderId="0" xfId="0" applyFont="1"/>
    <xf numFmtId="0" fontId="23" fillId="0" borderId="10" xfId="0" applyFont="1" applyBorder="1"/>
    <xf numFmtId="0" fontId="23" fillId="0" borderId="2" xfId="0" applyFont="1" applyBorder="1"/>
    <xf numFmtId="0" fontId="23" fillId="0" borderId="4" xfId="0" applyFont="1" applyBorder="1"/>
    <xf numFmtId="0" fontId="22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5" fillId="2" borderId="3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/>
    </xf>
    <xf numFmtId="0" fontId="22" fillId="0" borderId="7" xfId="0" applyFont="1" applyBorder="1"/>
    <xf numFmtId="0" fontId="22" fillId="0" borderId="8" xfId="0" applyFont="1" applyBorder="1"/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5" xfId="0" applyFont="1" applyBorder="1"/>
    <xf numFmtId="0" fontId="22" fillId="0" borderId="1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/>
    <xf numFmtId="0" fontId="26" fillId="7" borderId="0" xfId="0" applyFont="1" applyFill="1" applyAlignment="1">
      <alignment horizontal="center"/>
    </xf>
    <xf numFmtId="0" fontId="26" fillId="7" borderId="0" xfId="0" applyFont="1" applyFill="1"/>
    <xf numFmtId="0" fontId="23" fillId="7" borderId="3" xfId="0" applyFont="1" applyFill="1" applyBorder="1"/>
    <xf numFmtId="4" fontId="23" fillId="7" borderId="3" xfId="0" applyNumberFormat="1" applyFont="1" applyFill="1" applyBorder="1"/>
    <xf numFmtId="0" fontId="23" fillId="7" borderId="14" xfId="0" applyFont="1" applyFill="1" applyBorder="1"/>
    <xf numFmtId="0" fontId="26" fillId="7" borderId="2" xfId="0" applyFont="1" applyFill="1" applyBorder="1" applyAlignment="1">
      <alignment horizontal="center"/>
    </xf>
    <xf numFmtId="0" fontId="26" fillId="7" borderId="2" xfId="0" applyFont="1" applyFill="1" applyBorder="1"/>
    <xf numFmtId="0" fontId="26" fillId="2" borderId="2" xfId="0" applyFont="1" applyFill="1" applyBorder="1"/>
    <xf numFmtId="0" fontId="23" fillId="2" borderId="3" xfId="0" applyFont="1" applyFill="1" applyBorder="1"/>
    <xf numFmtId="0" fontId="26" fillId="2" borderId="0" xfId="0" applyFont="1" applyFill="1"/>
    <xf numFmtId="0" fontId="21" fillId="2" borderId="3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0" fillId="2" borderId="0" xfId="0" applyFill="1"/>
    <xf numFmtId="4" fontId="21" fillId="2" borderId="3" xfId="0" applyNumberFormat="1" applyFont="1" applyFill="1" applyBorder="1"/>
    <xf numFmtId="0" fontId="26" fillId="7" borderId="3" xfId="0" applyFont="1" applyFill="1" applyBorder="1"/>
    <xf numFmtId="0" fontId="22" fillId="2" borderId="3" xfId="0" applyFont="1" applyFill="1" applyBorder="1"/>
    <xf numFmtId="0" fontId="23" fillId="0" borderId="1" xfId="0" applyFont="1" applyBorder="1" applyAlignment="1">
      <alignment horizontal="center"/>
    </xf>
    <xf numFmtId="0" fontId="0" fillId="0" borderId="0" xfId="0" applyFont="1"/>
    <xf numFmtId="0" fontId="26" fillId="0" borderId="14" xfId="0" applyFont="1" applyBorder="1"/>
    <xf numFmtId="0" fontId="23" fillId="0" borderId="14" xfId="0" applyFont="1" applyBorder="1"/>
    <xf numFmtId="4" fontId="23" fillId="0" borderId="14" xfId="0" applyNumberFormat="1" applyFont="1" applyBorder="1"/>
    <xf numFmtId="0" fontId="21" fillId="0" borderId="14" xfId="0" applyFont="1" applyBorder="1"/>
    <xf numFmtId="0" fontId="23" fillId="0" borderId="13" xfId="0" applyFont="1" applyBorder="1"/>
    <xf numFmtId="0" fontId="21" fillId="0" borderId="13" xfId="0" applyFont="1" applyBorder="1"/>
    <xf numFmtId="0" fontId="0" fillId="0" borderId="2" xfId="0" applyBorder="1"/>
    <xf numFmtId="4" fontId="21" fillId="0" borderId="13" xfId="0" applyNumberFormat="1" applyFont="1" applyBorder="1"/>
    <xf numFmtId="0" fontId="1" fillId="0" borderId="2" xfId="0" applyFont="1" applyBorder="1"/>
    <xf numFmtId="0" fontId="0" fillId="0" borderId="0" xfId="0" applyBorder="1"/>
    <xf numFmtId="0" fontId="22" fillId="0" borderId="14" xfId="0" applyFont="1" applyBorder="1"/>
    <xf numFmtId="4" fontId="21" fillId="0" borderId="14" xfId="0" applyNumberFormat="1" applyFont="1" applyBorder="1"/>
    <xf numFmtId="0" fontId="0" fillId="0" borderId="2" xfId="0" applyFont="1" applyBorder="1"/>
    <xf numFmtId="0" fontId="1" fillId="0" borderId="0" xfId="0" applyFont="1" applyBorder="1"/>
    <xf numFmtId="0" fontId="0" fillId="0" borderId="0" xfId="0" applyFont="1" applyBorder="1"/>
    <xf numFmtId="0" fontId="1" fillId="0" borderId="5" xfId="0" applyFont="1" applyBorder="1"/>
    <xf numFmtId="0" fontId="26" fillId="0" borderId="15" xfId="0" applyFont="1" applyBorder="1"/>
    <xf numFmtId="0" fontId="23" fillId="0" borderId="15" xfId="0" applyFont="1" applyBorder="1"/>
    <xf numFmtId="4" fontId="23" fillId="0" borderId="15" xfId="0" applyNumberFormat="1" applyFont="1" applyBorder="1"/>
    <xf numFmtId="4" fontId="27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28" fillId="4" borderId="3" xfId="0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7" fillId="5" borderId="3" xfId="0" applyNumberFormat="1" applyFont="1" applyFill="1" applyBorder="1" applyAlignment="1">
      <alignment horizontal="right"/>
    </xf>
    <xf numFmtId="4" fontId="9" fillId="7" borderId="3" xfId="0" applyNumberFormat="1" applyFont="1" applyFill="1" applyBorder="1" applyAlignment="1">
      <alignment horizontal="right"/>
    </xf>
    <xf numFmtId="3" fontId="21" fillId="0" borderId="3" xfId="0" applyNumberFormat="1" applyFont="1" applyBorder="1"/>
    <xf numFmtId="4" fontId="9" fillId="0" borderId="3" xfId="0" applyNumberFormat="1" applyFont="1" applyBorder="1"/>
    <xf numFmtId="4" fontId="7" fillId="0" borderId="3" xfId="0" applyNumberFormat="1" applyFont="1" applyBorder="1"/>
    <xf numFmtId="4" fontId="7" fillId="6" borderId="3" xfId="0" applyNumberFormat="1" applyFont="1" applyFill="1" applyBorder="1"/>
    <xf numFmtId="3" fontId="21" fillId="6" borderId="3" xfId="0" applyNumberFormat="1" applyFont="1" applyFill="1" applyBorder="1"/>
    <xf numFmtId="4" fontId="9" fillId="7" borderId="3" xfId="0" applyNumberFormat="1" applyFont="1" applyFill="1" applyBorder="1"/>
    <xf numFmtId="4" fontId="7" fillId="2" borderId="3" xfId="0" applyNumberFormat="1" applyFont="1" applyFill="1" applyBorder="1"/>
    <xf numFmtId="4" fontId="9" fillId="0" borderId="14" xfId="0" applyNumberFormat="1" applyFont="1" applyBorder="1"/>
    <xf numFmtId="4" fontId="7" fillId="0" borderId="13" xfId="0" applyNumberFormat="1" applyFont="1" applyBorder="1"/>
    <xf numFmtId="0" fontId="29" fillId="0" borderId="0" xfId="0" applyFont="1"/>
    <xf numFmtId="4" fontId="7" fillId="5" borderId="3" xfId="0" applyNumberFormat="1" applyFont="1" applyFill="1" applyBorder="1"/>
    <xf numFmtId="4" fontId="7" fillId="0" borderId="14" xfId="0" applyNumberFormat="1" applyFont="1" applyBorder="1"/>
    <xf numFmtId="4" fontId="9" fillId="0" borderId="15" xfId="0" applyNumberFormat="1" applyFont="1" applyBorder="1"/>
    <xf numFmtId="4" fontId="9" fillId="5" borderId="3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/>
    </xf>
    <xf numFmtId="0" fontId="16" fillId="6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4" fontId="23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21" fillId="8" borderId="3" xfId="0" applyNumberFormat="1" applyFont="1" applyFill="1" applyBorder="1" applyAlignment="1">
      <alignment horizontal="right"/>
    </xf>
    <xf numFmtId="4" fontId="0" fillId="0" borderId="3" xfId="0" applyNumberFormat="1" applyFont="1" applyBorder="1"/>
    <xf numFmtId="4" fontId="23" fillId="8" borderId="3" xfId="0" applyNumberFormat="1" applyFont="1" applyFill="1" applyBorder="1" applyAlignment="1" applyProtection="1">
      <alignment horizontal="right" vertical="center" wrapText="1"/>
    </xf>
    <xf numFmtId="4" fontId="0" fillId="8" borderId="3" xfId="0" applyNumberFormat="1" applyFont="1" applyFill="1" applyBorder="1"/>
    <xf numFmtId="4" fontId="23" fillId="5" borderId="3" xfId="0" applyNumberFormat="1" applyFont="1" applyFill="1" applyBorder="1" applyAlignment="1" applyProtection="1">
      <alignment horizontal="right" vertical="center" wrapText="1"/>
    </xf>
    <xf numFmtId="4" fontId="21" fillId="5" borderId="3" xfId="0" applyNumberFormat="1" applyFont="1" applyFill="1" applyBorder="1" applyAlignment="1">
      <alignment horizontal="right"/>
    </xf>
    <xf numFmtId="4" fontId="9" fillId="5" borderId="3" xfId="0" applyNumberFormat="1" applyFont="1" applyFill="1" applyBorder="1" applyAlignment="1" applyProtection="1">
      <alignment horizontal="right" vertical="center" wrapText="1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25" fillId="2" borderId="6" xfId="0" applyFont="1" applyFill="1" applyBorder="1" applyAlignment="1">
      <alignment horizontal="left" vertical="center" wrapText="1" indent="1"/>
    </xf>
    <xf numFmtId="0" fontId="25" fillId="2" borderId="7" xfId="0" applyFont="1" applyFill="1" applyBorder="1" applyAlignment="1">
      <alignment horizontal="left" vertical="center" wrapText="1" indent="1"/>
    </xf>
    <xf numFmtId="0" fontId="25" fillId="2" borderId="8" xfId="0" applyFont="1" applyFill="1" applyBorder="1" applyAlignment="1">
      <alignment horizontal="left" vertical="center" wrapText="1" inden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0" fontId="22" fillId="6" borderId="4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23" fillId="5" borderId="2" xfId="0" applyFont="1" applyFill="1" applyBorder="1" applyAlignment="1">
      <alignment horizontal="left"/>
    </xf>
    <xf numFmtId="0" fontId="23" fillId="5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workbookViewId="0">
      <selection activeCell="I42" sqref="I42"/>
    </sheetView>
  </sheetViews>
  <sheetFormatPr defaultRowHeight="15" x14ac:dyDescent="0.25"/>
  <cols>
    <col min="5" max="5" width="18.140625" customWidth="1"/>
    <col min="6" max="6" width="18.42578125" customWidth="1"/>
    <col min="7" max="7" width="15.7109375" customWidth="1"/>
    <col min="8" max="9" width="25.28515625" customWidth="1"/>
    <col min="10" max="10" width="18.5703125" customWidth="1"/>
  </cols>
  <sheetData>
    <row r="1" spans="1:10" ht="42" customHeight="1" x14ac:dyDescent="0.25">
      <c r="A1" s="274" t="s">
        <v>200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5.75" x14ac:dyDescent="0.25">
      <c r="A2" s="274" t="s">
        <v>188</v>
      </c>
      <c r="B2" s="274"/>
      <c r="C2" s="274"/>
      <c r="D2" s="274"/>
      <c r="E2" s="274"/>
      <c r="F2" s="274"/>
      <c r="G2" s="274"/>
      <c r="H2" s="274"/>
      <c r="I2" s="275"/>
      <c r="J2" s="275"/>
    </row>
    <row r="3" spans="1:10" ht="18" x14ac:dyDescent="0.25">
      <c r="A3" s="21"/>
      <c r="B3" s="21"/>
      <c r="C3" s="21"/>
      <c r="D3" s="21"/>
      <c r="E3" s="21"/>
      <c r="F3" s="21"/>
      <c r="G3" s="21"/>
      <c r="H3" s="21"/>
      <c r="I3" s="5"/>
      <c r="J3" s="5"/>
    </row>
    <row r="4" spans="1:10" ht="18" customHeight="1" x14ac:dyDescent="0.25">
      <c r="A4" s="274" t="s">
        <v>26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0" ht="18" x14ac:dyDescent="0.25">
      <c r="A5" s="1"/>
      <c r="B5" s="2"/>
      <c r="C5" s="2"/>
      <c r="D5" s="2"/>
      <c r="E5" s="6"/>
      <c r="F5" s="7"/>
      <c r="G5" s="7"/>
      <c r="H5" s="7"/>
      <c r="I5" s="7"/>
      <c r="J5" s="34" t="s">
        <v>35</v>
      </c>
    </row>
    <row r="6" spans="1:10" ht="25.5" x14ac:dyDescent="0.25">
      <c r="A6" s="26"/>
      <c r="B6" s="27"/>
      <c r="C6" s="27"/>
      <c r="D6" s="28"/>
      <c r="E6" s="29"/>
      <c r="F6" s="3"/>
      <c r="G6" s="3"/>
      <c r="H6" s="20" t="s">
        <v>189</v>
      </c>
      <c r="I6" s="20" t="s">
        <v>190</v>
      </c>
      <c r="J6" s="3"/>
    </row>
    <row r="7" spans="1:10" x14ac:dyDescent="0.25">
      <c r="A7" s="277" t="s">
        <v>0</v>
      </c>
      <c r="B7" s="278"/>
      <c r="C7" s="278"/>
      <c r="D7" s="278"/>
      <c r="E7" s="279"/>
      <c r="F7" s="31">
        <f>F8+F9</f>
        <v>0</v>
      </c>
      <c r="G7" s="31">
        <f t="shared" ref="G7:J7" si="0">G8+G9</f>
        <v>0</v>
      </c>
      <c r="H7" s="268">
        <f>H8+H9</f>
        <v>2342738</v>
      </c>
      <c r="I7" s="113">
        <f>I8+I9</f>
        <v>2492238</v>
      </c>
      <c r="J7" s="31">
        <f t="shared" si="0"/>
        <v>0</v>
      </c>
    </row>
    <row r="8" spans="1:10" x14ac:dyDescent="0.25">
      <c r="A8" s="280" t="s">
        <v>51</v>
      </c>
      <c r="B8" s="281"/>
      <c r="C8" s="281"/>
      <c r="D8" s="281"/>
      <c r="E8" s="273"/>
      <c r="F8" s="32"/>
      <c r="G8" s="32"/>
      <c r="H8" s="269">
        <v>2342738</v>
      </c>
      <c r="I8" s="271">
        <v>2492238</v>
      </c>
      <c r="J8" s="32"/>
    </row>
    <row r="9" spans="1:10" x14ac:dyDescent="0.25">
      <c r="A9" s="272" t="s">
        <v>52</v>
      </c>
      <c r="B9" s="273"/>
      <c r="C9" s="273"/>
      <c r="D9" s="273"/>
      <c r="E9" s="273"/>
      <c r="F9" s="32"/>
      <c r="G9" s="32"/>
      <c r="H9" s="269">
        <v>0</v>
      </c>
      <c r="I9" s="32">
        <v>0</v>
      </c>
      <c r="J9" s="32"/>
    </row>
    <row r="10" spans="1:10" x14ac:dyDescent="0.25">
      <c r="A10" s="35" t="s">
        <v>1</v>
      </c>
      <c r="B10" s="56"/>
      <c r="C10" s="56"/>
      <c r="D10" s="56"/>
      <c r="E10" s="56"/>
      <c r="F10" s="31">
        <f>F11+F12</f>
        <v>0</v>
      </c>
      <c r="G10" s="31">
        <f t="shared" ref="G10:J10" si="1">G11+G12</f>
        <v>0</v>
      </c>
      <c r="H10" s="268">
        <f>H11+H12</f>
        <v>2351476.4900000002</v>
      </c>
      <c r="I10" s="113">
        <f t="shared" si="1"/>
        <v>2500976.4900000002</v>
      </c>
      <c r="J10" s="31">
        <f t="shared" si="1"/>
        <v>0</v>
      </c>
    </row>
    <row r="11" spans="1:10" x14ac:dyDescent="0.25">
      <c r="A11" s="284" t="s">
        <v>53</v>
      </c>
      <c r="B11" s="281"/>
      <c r="C11" s="281"/>
      <c r="D11" s="281"/>
      <c r="E11" s="281"/>
      <c r="F11" s="32"/>
      <c r="G11" s="32"/>
      <c r="H11" s="269">
        <v>2314813.4900000002</v>
      </c>
      <c r="I11" s="271">
        <v>2452313.4900000002</v>
      </c>
      <c r="J11" s="33"/>
    </row>
    <row r="12" spans="1:10" x14ac:dyDescent="0.25">
      <c r="A12" s="285" t="s">
        <v>54</v>
      </c>
      <c r="B12" s="273"/>
      <c r="C12" s="273"/>
      <c r="D12" s="273"/>
      <c r="E12" s="273"/>
      <c r="F12" s="25"/>
      <c r="G12" s="25"/>
      <c r="H12" s="270">
        <v>36663</v>
      </c>
      <c r="I12" s="114">
        <v>48663</v>
      </c>
      <c r="J12" s="33"/>
    </row>
    <row r="13" spans="1:10" x14ac:dyDescent="0.25">
      <c r="A13" s="286" t="s">
        <v>61</v>
      </c>
      <c r="B13" s="278"/>
      <c r="C13" s="278"/>
      <c r="D13" s="278"/>
      <c r="E13" s="278"/>
      <c r="F13" s="31">
        <f>F7-F10</f>
        <v>0</v>
      </c>
      <c r="G13" s="31">
        <f t="shared" ref="G13:J13" si="2">G7-G10</f>
        <v>0</v>
      </c>
      <c r="H13" s="268">
        <f t="shared" si="2"/>
        <v>-8738.4900000002235</v>
      </c>
      <c r="I13" s="113">
        <f>I7-I10</f>
        <v>-8738.4900000002235</v>
      </c>
      <c r="J13" s="31">
        <f t="shared" si="2"/>
        <v>0</v>
      </c>
    </row>
    <row r="14" spans="1:10" ht="18" x14ac:dyDescent="0.25">
      <c r="A14" s="21"/>
      <c r="B14" s="23"/>
      <c r="C14" s="23"/>
      <c r="D14" s="23"/>
      <c r="E14" s="23"/>
      <c r="F14" s="23"/>
      <c r="G14" s="23"/>
      <c r="H14" s="24"/>
      <c r="I14" s="24"/>
      <c r="J14" s="24"/>
    </row>
    <row r="15" spans="1:10" ht="18" customHeight="1" x14ac:dyDescent="0.25">
      <c r="A15" s="274" t="s">
        <v>25</v>
      </c>
      <c r="B15" s="276"/>
      <c r="C15" s="276"/>
      <c r="D15" s="276"/>
      <c r="E15" s="276"/>
      <c r="F15" s="276"/>
      <c r="G15" s="276"/>
      <c r="H15" s="276"/>
      <c r="I15" s="276"/>
      <c r="J15" s="276"/>
    </row>
    <row r="16" spans="1:10" ht="18" x14ac:dyDescent="0.25">
      <c r="A16" s="21"/>
      <c r="B16" s="23"/>
      <c r="C16" s="23"/>
      <c r="D16" s="23"/>
      <c r="E16" s="23"/>
      <c r="F16" s="23"/>
      <c r="G16" s="23"/>
      <c r="H16" s="24"/>
      <c r="I16" s="24"/>
      <c r="J16" s="24"/>
    </row>
    <row r="17" spans="1:10" ht="25.5" x14ac:dyDescent="0.25">
      <c r="A17" s="26"/>
      <c r="B17" s="27"/>
      <c r="C17" s="27"/>
      <c r="D17" s="28"/>
      <c r="E17" s="29"/>
      <c r="F17" s="3"/>
      <c r="G17" s="3"/>
      <c r="H17" s="20" t="s">
        <v>189</v>
      </c>
      <c r="I17" s="20" t="s">
        <v>190</v>
      </c>
      <c r="J17" s="3"/>
    </row>
    <row r="18" spans="1:10" x14ac:dyDescent="0.25">
      <c r="A18" s="285" t="s">
        <v>55</v>
      </c>
      <c r="B18" s="273"/>
      <c r="C18" s="273"/>
      <c r="D18" s="273"/>
      <c r="E18" s="273"/>
      <c r="F18" s="25"/>
      <c r="G18" s="25"/>
      <c r="H18" s="114"/>
      <c r="I18" s="25"/>
      <c r="J18" s="33"/>
    </row>
    <row r="19" spans="1:10" x14ac:dyDescent="0.25">
      <c r="A19" s="285" t="s">
        <v>56</v>
      </c>
      <c r="B19" s="273"/>
      <c r="C19" s="273"/>
      <c r="D19" s="273"/>
      <c r="E19" s="273"/>
      <c r="F19" s="25"/>
      <c r="G19" s="25"/>
      <c r="H19" s="114"/>
      <c r="I19" s="25"/>
      <c r="J19" s="33"/>
    </row>
    <row r="20" spans="1:10" x14ac:dyDescent="0.25">
      <c r="A20" s="286" t="s">
        <v>2</v>
      </c>
      <c r="B20" s="278"/>
      <c r="C20" s="278"/>
      <c r="D20" s="278"/>
      <c r="E20" s="278"/>
      <c r="F20" s="31">
        <f>F18-F19</f>
        <v>0</v>
      </c>
      <c r="G20" s="31">
        <f t="shared" ref="G20:J20" si="3">G18-G19</f>
        <v>0</v>
      </c>
      <c r="H20" s="113">
        <f t="shared" si="3"/>
        <v>0</v>
      </c>
      <c r="I20" s="31">
        <f t="shared" si="3"/>
        <v>0</v>
      </c>
      <c r="J20" s="31">
        <f t="shared" si="3"/>
        <v>0</v>
      </c>
    </row>
    <row r="21" spans="1:10" x14ac:dyDescent="0.25">
      <c r="A21" s="286" t="s">
        <v>62</v>
      </c>
      <c r="B21" s="278"/>
      <c r="C21" s="278"/>
      <c r="D21" s="278"/>
      <c r="E21" s="278"/>
      <c r="F21" s="31">
        <f>F13+F20</f>
        <v>0</v>
      </c>
      <c r="G21" s="31">
        <f t="shared" ref="G21:J21" si="4">G13+G20</f>
        <v>0</v>
      </c>
      <c r="H21" s="113">
        <f t="shared" si="4"/>
        <v>-8738.4900000002235</v>
      </c>
      <c r="I21" s="113">
        <f t="shared" si="4"/>
        <v>-8738.4900000002235</v>
      </c>
      <c r="J21" s="31">
        <f t="shared" si="4"/>
        <v>0</v>
      </c>
    </row>
    <row r="22" spans="1:10" ht="18" x14ac:dyDescent="0.25">
      <c r="A22" s="22"/>
      <c r="B22" s="23"/>
      <c r="C22" s="23"/>
      <c r="D22" s="23"/>
      <c r="E22" s="23"/>
      <c r="F22" s="23"/>
      <c r="G22" s="23"/>
      <c r="H22" s="24"/>
      <c r="I22" s="24"/>
      <c r="J22" s="24"/>
    </row>
    <row r="23" spans="1:10" ht="18" customHeight="1" x14ac:dyDescent="0.25">
      <c r="A23" s="274" t="s">
        <v>60</v>
      </c>
      <c r="B23" s="276"/>
      <c r="C23" s="276"/>
      <c r="D23" s="276"/>
      <c r="E23" s="276"/>
      <c r="F23" s="276"/>
      <c r="G23" s="276"/>
      <c r="H23" s="276"/>
      <c r="I23" s="276"/>
      <c r="J23" s="276"/>
    </row>
    <row r="24" spans="1:10" x14ac:dyDescent="0.25">
      <c r="A24" s="26"/>
      <c r="B24" s="27"/>
      <c r="C24" s="27"/>
      <c r="D24" s="28"/>
      <c r="E24" s="29"/>
      <c r="F24" s="3"/>
      <c r="G24" s="3"/>
      <c r="H24" s="3" t="s">
        <v>30</v>
      </c>
      <c r="I24" s="3"/>
      <c r="J24" s="3"/>
    </row>
    <row r="25" spans="1:10" ht="15" customHeight="1" x14ac:dyDescent="0.25">
      <c r="A25" s="287" t="s">
        <v>65</v>
      </c>
      <c r="B25" s="288"/>
      <c r="C25" s="288"/>
      <c r="D25" s="288"/>
      <c r="E25" s="289"/>
      <c r="F25" s="51"/>
      <c r="G25" s="51"/>
      <c r="H25" s="115">
        <v>8738.49</v>
      </c>
      <c r="I25" s="115">
        <v>8738.49</v>
      </c>
      <c r="J25" s="52">
        <v>0</v>
      </c>
    </row>
    <row r="26" spans="1:10" ht="15" customHeight="1" x14ac:dyDescent="0.25">
      <c r="A26" s="286" t="s">
        <v>64</v>
      </c>
      <c r="B26" s="278"/>
      <c r="C26" s="278"/>
      <c r="D26" s="278"/>
      <c r="E26" s="278"/>
      <c r="F26" s="53">
        <f>F21+F25</f>
        <v>0</v>
      </c>
      <c r="G26" s="53">
        <f>G21+G25</f>
        <v>0</v>
      </c>
      <c r="H26" s="116">
        <f>H21+H25</f>
        <v>-2.2373569663614035E-10</v>
      </c>
      <c r="I26" s="116">
        <f>I21+I25</f>
        <v>-2.2373569663614035E-10</v>
      </c>
      <c r="J26" s="54">
        <f>J21+J25</f>
        <v>0</v>
      </c>
    </row>
    <row r="27" spans="1:10" ht="45" customHeight="1" x14ac:dyDescent="0.25">
      <c r="A27" s="277" t="s">
        <v>63</v>
      </c>
      <c r="B27" s="282"/>
      <c r="C27" s="282"/>
      <c r="D27" s="282"/>
      <c r="E27" s="283"/>
      <c r="F27" s="53">
        <f>F13+F20+F25-F26</f>
        <v>0</v>
      </c>
      <c r="G27" s="53">
        <f>G13+G20+G25-G26</f>
        <v>0</v>
      </c>
      <c r="H27" s="116">
        <f>H13+H20+H25-H26</f>
        <v>0</v>
      </c>
      <c r="I27" s="53">
        <f>I13+I20+I25-I26</f>
        <v>0</v>
      </c>
      <c r="J27" s="54">
        <f>J13+J20+J25-J26</f>
        <v>0</v>
      </c>
    </row>
    <row r="28" spans="1:10" ht="18" customHeight="1" x14ac:dyDescent="0.25">
      <c r="A28" s="57"/>
      <c r="B28" s="58"/>
      <c r="C28" s="58"/>
      <c r="D28" s="58"/>
      <c r="E28" s="58"/>
      <c r="F28" s="58"/>
      <c r="G28" s="58"/>
      <c r="H28" s="58"/>
      <c r="I28" s="58"/>
      <c r="J28" s="58"/>
    </row>
    <row r="29" spans="1:10" ht="18" customHeight="1" x14ac:dyDescent="0.25">
      <c r="A29" s="290" t="s">
        <v>59</v>
      </c>
      <c r="B29" s="290"/>
      <c r="C29" s="290"/>
      <c r="D29" s="290"/>
      <c r="E29" s="290"/>
      <c r="F29" s="290"/>
      <c r="G29" s="290"/>
      <c r="H29" s="290"/>
      <c r="I29" s="290"/>
      <c r="J29" s="290"/>
    </row>
    <row r="30" spans="1:10" ht="7.5" customHeight="1" x14ac:dyDescent="0.25">
      <c r="A30" s="55"/>
      <c r="B30" s="44"/>
      <c r="C30" s="44"/>
      <c r="D30" s="44"/>
      <c r="E30" s="44"/>
      <c r="F30" s="44"/>
      <c r="G30" s="44"/>
      <c r="H30" s="45"/>
      <c r="I30" s="45"/>
      <c r="J30" s="45"/>
    </row>
    <row r="31" spans="1:10" ht="24.75" customHeight="1" x14ac:dyDescent="0.25">
      <c r="A31" s="46"/>
      <c r="B31" s="47"/>
      <c r="C31" s="47"/>
      <c r="D31" s="48"/>
      <c r="E31" s="49"/>
      <c r="F31" s="50"/>
      <c r="G31" s="50"/>
      <c r="H31" s="50"/>
      <c r="I31" s="50"/>
      <c r="J31" s="50"/>
    </row>
    <row r="32" spans="1:10" x14ac:dyDescent="0.25">
      <c r="A32" s="287" t="s">
        <v>65</v>
      </c>
      <c r="B32" s="288"/>
      <c r="C32" s="288"/>
      <c r="D32" s="288"/>
      <c r="E32" s="289"/>
      <c r="F32" s="51">
        <v>0</v>
      </c>
      <c r="G32" s="51">
        <f>F35</f>
        <v>0</v>
      </c>
      <c r="H32" s="51">
        <f>G35</f>
        <v>0</v>
      </c>
      <c r="I32" s="51">
        <f>H35</f>
        <v>0</v>
      </c>
      <c r="J32" s="52">
        <f>I35</f>
        <v>0</v>
      </c>
    </row>
    <row r="33" spans="1:10" ht="28.5" customHeight="1" x14ac:dyDescent="0.25">
      <c r="A33" s="287" t="s">
        <v>67</v>
      </c>
      <c r="B33" s="288"/>
      <c r="C33" s="288"/>
      <c r="D33" s="288"/>
      <c r="E33" s="289"/>
      <c r="F33" s="51">
        <v>0</v>
      </c>
      <c r="G33" s="51">
        <v>0</v>
      </c>
      <c r="H33" s="51">
        <v>0</v>
      </c>
      <c r="I33" s="51">
        <v>0</v>
      </c>
      <c r="J33" s="52">
        <v>0</v>
      </c>
    </row>
    <row r="34" spans="1:10" x14ac:dyDescent="0.25">
      <c r="A34" s="287" t="s">
        <v>66</v>
      </c>
      <c r="B34" s="293"/>
      <c r="C34" s="293"/>
      <c r="D34" s="293"/>
      <c r="E34" s="294"/>
      <c r="F34" s="51">
        <v>0</v>
      </c>
      <c r="G34" s="51">
        <v>0</v>
      </c>
      <c r="H34" s="51">
        <v>0</v>
      </c>
      <c r="I34" s="51">
        <v>0</v>
      </c>
      <c r="J34" s="52">
        <v>0</v>
      </c>
    </row>
    <row r="35" spans="1:10" ht="15" customHeight="1" x14ac:dyDescent="0.25">
      <c r="A35" s="286" t="s">
        <v>64</v>
      </c>
      <c r="B35" s="278"/>
      <c r="C35" s="278"/>
      <c r="D35" s="278"/>
      <c r="E35" s="278"/>
      <c r="F35" s="30">
        <f>F32-F33+F34</f>
        <v>0</v>
      </c>
      <c r="G35" s="30">
        <f t="shared" ref="G35:J35" si="5">G32-G33+G34</f>
        <v>0</v>
      </c>
      <c r="H35" s="30">
        <f t="shared" si="5"/>
        <v>0</v>
      </c>
      <c r="I35" s="30">
        <f t="shared" si="5"/>
        <v>0</v>
      </c>
      <c r="J35" s="59">
        <f t="shared" si="5"/>
        <v>0</v>
      </c>
    </row>
    <row r="36" spans="1:10" ht="17.25" customHeight="1" x14ac:dyDescent="0.25"/>
    <row r="37" spans="1:10" x14ac:dyDescent="0.25">
      <c r="A37" s="291" t="s">
        <v>58</v>
      </c>
      <c r="B37" s="292"/>
      <c r="C37" s="292"/>
      <c r="D37" s="292"/>
      <c r="E37" s="292"/>
      <c r="F37" s="292"/>
      <c r="G37" s="292"/>
      <c r="H37" s="292"/>
      <c r="I37" s="292"/>
      <c r="J37" s="292"/>
    </row>
    <row r="38" spans="1:10" ht="9" customHeight="1" x14ac:dyDescent="0.25"/>
    <row r="40" spans="1:10" x14ac:dyDescent="0.25">
      <c r="A40" t="s">
        <v>203</v>
      </c>
    </row>
    <row r="41" spans="1:10" x14ac:dyDescent="0.25">
      <c r="A41" t="s">
        <v>206</v>
      </c>
      <c r="I41" t="s">
        <v>196</v>
      </c>
    </row>
    <row r="42" spans="1:10" x14ac:dyDescent="0.25">
      <c r="I42" t="s">
        <v>207</v>
      </c>
    </row>
    <row r="43" spans="1:10" x14ac:dyDescent="0.25">
      <c r="I43" t="s">
        <v>202</v>
      </c>
    </row>
  </sheetData>
  <mergeCells count="24">
    <mergeCell ref="A29:J29"/>
    <mergeCell ref="A32:E32"/>
    <mergeCell ref="A33:E33"/>
    <mergeCell ref="A35:E35"/>
    <mergeCell ref="A37:J37"/>
    <mergeCell ref="A34:E34"/>
    <mergeCell ref="A27:E27"/>
    <mergeCell ref="A11:E11"/>
    <mergeCell ref="A12:E12"/>
    <mergeCell ref="A13:E13"/>
    <mergeCell ref="A15:J15"/>
    <mergeCell ref="A18:E18"/>
    <mergeCell ref="A19:E19"/>
    <mergeCell ref="A20:E20"/>
    <mergeCell ref="A21:E21"/>
    <mergeCell ref="A23:J23"/>
    <mergeCell ref="A25:E25"/>
    <mergeCell ref="A26:E26"/>
    <mergeCell ref="A9:E9"/>
    <mergeCell ref="A1:J1"/>
    <mergeCell ref="A2:J2"/>
    <mergeCell ref="A4:J4"/>
    <mergeCell ref="A7:E7"/>
    <mergeCell ref="A8:E8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workbookViewId="0">
      <selection activeCell="F9" sqref="F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5.42578125" customWidth="1"/>
    <col min="4" max="4" width="9.42578125" customWidth="1"/>
    <col min="5" max="5" width="13.140625" customWidth="1"/>
    <col min="6" max="6" width="27.5703125" customWidth="1"/>
    <col min="7" max="7" width="27.7109375" customWidth="1"/>
    <col min="8" max="8" width="6.28515625" customWidth="1"/>
  </cols>
  <sheetData>
    <row r="1" spans="1:10" ht="42" customHeight="1" x14ac:dyDescent="0.25">
      <c r="A1" s="274" t="s">
        <v>200</v>
      </c>
      <c r="B1" s="274"/>
      <c r="C1" s="274"/>
      <c r="D1" s="274"/>
      <c r="E1" s="274"/>
      <c r="F1" s="274"/>
      <c r="G1" s="274"/>
      <c r="H1" s="274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x14ac:dyDescent="0.25">
      <c r="A3" s="274" t="s">
        <v>188</v>
      </c>
      <c r="B3" s="274"/>
      <c r="C3" s="274"/>
      <c r="D3" s="274"/>
      <c r="E3" s="274"/>
      <c r="F3" s="274"/>
      <c r="G3" s="275"/>
      <c r="H3" s="275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274" t="s">
        <v>5</v>
      </c>
      <c r="B5" s="276"/>
      <c r="C5" s="276"/>
      <c r="D5" s="276"/>
      <c r="E5" s="276"/>
      <c r="F5" s="276"/>
      <c r="G5" s="276"/>
      <c r="H5" s="276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x14ac:dyDescent="0.25">
      <c r="A7" s="274" t="s">
        <v>36</v>
      </c>
      <c r="B7" s="295"/>
      <c r="C7" s="295"/>
      <c r="D7" s="295"/>
      <c r="E7" s="295"/>
      <c r="F7" s="295"/>
      <c r="G7" s="295"/>
      <c r="H7" s="295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25.5" x14ac:dyDescent="0.25">
      <c r="A9" s="20" t="s">
        <v>6</v>
      </c>
      <c r="B9" s="19" t="s">
        <v>7</v>
      </c>
      <c r="C9" s="19" t="s">
        <v>4</v>
      </c>
      <c r="D9" s="19"/>
      <c r="E9" s="20"/>
      <c r="F9" s="20" t="s">
        <v>198</v>
      </c>
      <c r="G9" s="20" t="s">
        <v>199</v>
      </c>
      <c r="H9" s="20"/>
    </row>
    <row r="10" spans="1:10" x14ac:dyDescent="0.25">
      <c r="A10" s="101"/>
      <c r="B10" s="102"/>
      <c r="C10" s="93" t="s">
        <v>0</v>
      </c>
      <c r="D10" s="102"/>
      <c r="E10" s="101"/>
      <c r="F10" s="265">
        <f>SUM(F11,F16)</f>
        <v>2342738</v>
      </c>
      <c r="G10" s="267">
        <f>SUM(G11,G16)</f>
        <v>2492238</v>
      </c>
      <c r="H10" s="101"/>
      <c r="J10" t="s">
        <v>142</v>
      </c>
    </row>
    <row r="11" spans="1:10" ht="15.75" customHeight="1" x14ac:dyDescent="0.25">
      <c r="A11" s="95">
        <v>6</v>
      </c>
      <c r="B11" s="95"/>
      <c r="C11" s="95" t="s">
        <v>8</v>
      </c>
      <c r="D11" s="61"/>
      <c r="E11" s="62"/>
      <c r="F11" s="266">
        <f>SUM(F12:F13:F14:F15)</f>
        <v>2342738</v>
      </c>
      <c r="G11" s="230">
        <f>SUM(G12:G13:G14:G15)</f>
        <v>2492238</v>
      </c>
      <c r="H11" s="62"/>
    </row>
    <row r="12" spans="1:10" ht="32.25" customHeight="1" x14ac:dyDescent="0.25">
      <c r="A12" s="11"/>
      <c r="B12" s="16">
        <v>63</v>
      </c>
      <c r="C12" s="16" t="s">
        <v>107</v>
      </c>
      <c r="D12" s="8"/>
      <c r="E12" s="9"/>
      <c r="F12" s="139">
        <v>1836300</v>
      </c>
      <c r="G12" s="228">
        <v>1968200</v>
      </c>
      <c r="H12" s="9"/>
    </row>
    <row r="13" spans="1:10" ht="47.25" customHeight="1" x14ac:dyDescent="0.25">
      <c r="A13" s="11"/>
      <c r="B13" s="16">
        <v>65</v>
      </c>
      <c r="C13" s="16" t="s">
        <v>108</v>
      </c>
      <c r="D13" s="8"/>
      <c r="E13" s="9"/>
      <c r="F13" s="139">
        <v>102100</v>
      </c>
      <c r="G13" s="228">
        <v>99900</v>
      </c>
      <c r="H13" s="9"/>
    </row>
    <row r="14" spans="1:10" ht="50.25" customHeight="1" x14ac:dyDescent="0.25">
      <c r="A14" s="11"/>
      <c r="B14" s="16">
        <v>66</v>
      </c>
      <c r="C14" s="16" t="s">
        <v>109</v>
      </c>
      <c r="D14" s="8"/>
      <c r="E14" s="9"/>
      <c r="F14" s="139">
        <v>5200</v>
      </c>
      <c r="G14" s="228">
        <v>6200</v>
      </c>
      <c r="H14" s="9"/>
    </row>
    <row r="15" spans="1:10" ht="48" customHeight="1" x14ac:dyDescent="0.25">
      <c r="A15" s="12"/>
      <c r="B15" s="16">
        <v>67</v>
      </c>
      <c r="C15" s="16" t="s">
        <v>110</v>
      </c>
      <c r="D15" s="8"/>
      <c r="E15" s="9"/>
      <c r="F15" s="139">
        <v>399138</v>
      </c>
      <c r="G15" s="139">
        <v>417938</v>
      </c>
      <c r="H15" s="9"/>
    </row>
    <row r="16" spans="1:10" x14ac:dyDescent="0.25">
      <c r="A16" s="98">
        <v>7</v>
      </c>
      <c r="B16" s="99"/>
      <c r="C16" s="100" t="s">
        <v>9</v>
      </c>
      <c r="D16" s="61"/>
      <c r="E16" s="62"/>
      <c r="F16" s="266">
        <f>SUM(F17)</f>
        <v>0</v>
      </c>
      <c r="G16" s="266">
        <f>SUM(G17)</f>
        <v>0</v>
      </c>
      <c r="H16" s="62"/>
    </row>
    <row r="17" spans="1:8" x14ac:dyDescent="0.25">
      <c r="A17" s="16"/>
      <c r="B17" s="16">
        <v>71</v>
      </c>
      <c r="C17" s="37" t="s">
        <v>10</v>
      </c>
      <c r="D17" s="8"/>
      <c r="E17" s="9"/>
      <c r="F17" s="139">
        <v>0</v>
      </c>
      <c r="G17" s="139">
        <v>0</v>
      </c>
      <c r="H17" s="10"/>
    </row>
    <row r="20" spans="1:8" ht="15.75" x14ac:dyDescent="0.25">
      <c r="A20" s="274" t="s">
        <v>37</v>
      </c>
      <c r="B20" s="295"/>
      <c r="C20" s="295"/>
      <c r="D20" s="295"/>
      <c r="E20" s="295"/>
      <c r="F20" s="295"/>
      <c r="G20" s="295"/>
      <c r="H20" s="295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0" t="s">
        <v>6</v>
      </c>
      <c r="B22" s="19" t="s">
        <v>7</v>
      </c>
      <c r="C22" s="19" t="s">
        <v>11</v>
      </c>
      <c r="D22" s="19"/>
      <c r="E22" s="20"/>
      <c r="F22" s="20" t="s">
        <v>198</v>
      </c>
      <c r="G22" s="20" t="s">
        <v>199</v>
      </c>
      <c r="H22" s="20"/>
    </row>
    <row r="23" spans="1:8" x14ac:dyDescent="0.25">
      <c r="A23" s="101"/>
      <c r="B23" s="102"/>
      <c r="C23" s="93" t="s">
        <v>1</v>
      </c>
      <c r="D23" s="102"/>
      <c r="E23" s="101"/>
      <c r="F23" s="265">
        <f>SUM(F24,F30)</f>
        <v>2351476.4900000002</v>
      </c>
      <c r="G23" s="267">
        <f>SUM(G24,G30)</f>
        <v>2500976.4900000002</v>
      </c>
      <c r="H23" s="101"/>
    </row>
    <row r="24" spans="1:8" ht="15.75" customHeight="1" x14ac:dyDescent="0.25">
      <c r="A24" s="95">
        <v>3</v>
      </c>
      <c r="B24" s="95"/>
      <c r="C24" s="95" t="s">
        <v>12</v>
      </c>
      <c r="D24" s="61"/>
      <c r="E24" s="62"/>
      <c r="F24" s="266">
        <f>SUM(F25:F26:F28:F29)</f>
        <v>2314813.4900000002</v>
      </c>
      <c r="G24" s="230">
        <f>G25+G26+G27+G28+G29</f>
        <v>2452313.4900000002</v>
      </c>
      <c r="H24" s="62"/>
    </row>
    <row r="25" spans="1:8" ht="15.75" customHeight="1" x14ac:dyDescent="0.25">
      <c r="A25" s="11"/>
      <c r="B25" s="16">
        <v>31</v>
      </c>
      <c r="C25" s="16" t="s">
        <v>13</v>
      </c>
      <c r="D25" s="8"/>
      <c r="E25" s="9"/>
      <c r="F25" s="139">
        <v>1900600</v>
      </c>
      <c r="G25" s="228">
        <v>2094900</v>
      </c>
      <c r="H25" s="9"/>
    </row>
    <row r="26" spans="1:8" x14ac:dyDescent="0.25">
      <c r="A26" s="12"/>
      <c r="B26" s="16">
        <v>32</v>
      </c>
      <c r="C26" s="16" t="s">
        <v>22</v>
      </c>
      <c r="D26" s="8"/>
      <c r="E26" s="9"/>
      <c r="F26" s="139">
        <v>387363.49</v>
      </c>
      <c r="G26" s="228">
        <v>326363.49</v>
      </c>
      <c r="H26" s="9"/>
    </row>
    <row r="27" spans="1:8" x14ac:dyDescent="0.25">
      <c r="A27" s="12"/>
      <c r="B27" s="16">
        <v>34</v>
      </c>
      <c r="C27" s="16" t="s">
        <v>120</v>
      </c>
      <c r="D27" s="8"/>
      <c r="E27" s="9"/>
      <c r="F27" s="139">
        <v>50</v>
      </c>
      <c r="G27" s="228">
        <v>50</v>
      </c>
      <c r="H27" s="9"/>
    </row>
    <row r="28" spans="1:8" ht="32.25" customHeight="1" x14ac:dyDescent="0.25">
      <c r="A28" s="12"/>
      <c r="B28" s="16">
        <v>37</v>
      </c>
      <c r="C28" s="16" t="s">
        <v>89</v>
      </c>
      <c r="D28" s="8"/>
      <c r="E28" s="9"/>
      <c r="F28" s="139">
        <v>26800</v>
      </c>
      <c r="G28" s="228">
        <v>30300</v>
      </c>
      <c r="H28" s="9"/>
    </row>
    <row r="29" spans="1:8" x14ac:dyDescent="0.25">
      <c r="A29" s="12"/>
      <c r="B29" s="12">
        <v>38</v>
      </c>
      <c r="C29" s="12" t="s">
        <v>111</v>
      </c>
      <c r="D29" s="8"/>
      <c r="E29" s="9"/>
      <c r="F29" s="139">
        <v>0</v>
      </c>
      <c r="G29" s="228">
        <v>700</v>
      </c>
      <c r="H29" s="9"/>
    </row>
    <row r="30" spans="1:8" ht="17.25" customHeight="1" x14ac:dyDescent="0.25">
      <c r="A30" s="98">
        <v>4</v>
      </c>
      <c r="B30" s="99"/>
      <c r="C30" s="100" t="s">
        <v>14</v>
      </c>
      <c r="D30" s="61"/>
      <c r="E30" s="62"/>
      <c r="F30" s="266">
        <f>SUM(F31)</f>
        <v>36663</v>
      </c>
      <c r="G30" s="230">
        <f>SUM(G31)</f>
        <v>48663</v>
      </c>
      <c r="H30" s="62"/>
    </row>
    <row r="31" spans="1:8" x14ac:dyDescent="0.25">
      <c r="A31" s="16"/>
      <c r="B31" s="16">
        <v>42</v>
      </c>
      <c r="C31" s="37" t="s">
        <v>27</v>
      </c>
      <c r="D31" s="8"/>
      <c r="E31" s="9"/>
      <c r="F31" s="139">
        <v>36663</v>
      </c>
      <c r="G31" s="228">
        <v>48663</v>
      </c>
      <c r="H31" s="10"/>
    </row>
    <row r="32" spans="1:8" x14ac:dyDescent="0.25">
      <c r="A32" s="12"/>
      <c r="B32" s="38" t="s">
        <v>28</v>
      </c>
      <c r="C32" s="13"/>
      <c r="D32" s="8"/>
      <c r="E32" s="9"/>
      <c r="F32" s="60"/>
      <c r="G32" s="9"/>
      <c r="H32" s="9"/>
    </row>
  </sheetData>
  <mergeCells count="5">
    <mergeCell ref="A7:H7"/>
    <mergeCell ref="A20:H20"/>
    <mergeCell ref="A1:H1"/>
    <mergeCell ref="A3:H3"/>
    <mergeCell ref="A5:H5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workbookViewId="0">
      <selection activeCell="D9" sqref="D9"/>
    </sheetView>
  </sheetViews>
  <sheetFormatPr defaultRowHeight="15" x14ac:dyDescent="0.25"/>
  <cols>
    <col min="1" max="1" width="54.5703125" customWidth="1"/>
    <col min="2" max="2" width="10" customWidth="1"/>
    <col min="3" max="3" width="7" customWidth="1"/>
    <col min="4" max="4" width="28.140625" customWidth="1"/>
    <col min="5" max="5" width="31.42578125" customWidth="1"/>
    <col min="6" max="6" width="10" customWidth="1"/>
    <col min="8" max="8" width="12.5703125" bestFit="1" customWidth="1"/>
  </cols>
  <sheetData>
    <row r="1" spans="1:6" ht="42" customHeight="1" x14ac:dyDescent="0.25">
      <c r="A1" s="274" t="s">
        <v>200</v>
      </c>
      <c r="B1" s="274"/>
      <c r="C1" s="274"/>
      <c r="D1" s="274"/>
      <c r="E1" s="274"/>
      <c r="F1" s="274"/>
    </row>
    <row r="2" spans="1:6" ht="18" customHeight="1" x14ac:dyDescent="0.25">
      <c r="A2" s="21"/>
      <c r="B2" s="21"/>
      <c r="C2" s="21"/>
      <c r="D2" s="21"/>
      <c r="E2" s="21"/>
      <c r="F2" s="21"/>
    </row>
    <row r="3" spans="1:6" ht="15.75" customHeight="1" x14ac:dyDescent="0.25">
      <c r="A3" s="274" t="s">
        <v>188</v>
      </c>
      <c r="B3" s="274"/>
      <c r="C3" s="274"/>
      <c r="D3" s="274"/>
      <c r="E3" s="274"/>
      <c r="F3" s="274"/>
    </row>
    <row r="4" spans="1:6" ht="18" x14ac:dyDescent="0.25">
      <c r="A4" s="21"/>
      <c r="B4" s="21"/>
      <c r="C4" s="21"/>
      <c r="D4" s="21"/>
      <c r="E4" s="5"/>
      <c r="F4" s="5"/>
    </row>
    <row r="5" spans="1:6" ht="18" customHeight="1" x14ac:dyDescent="0.25">
      <c r="A5" s="274" t="s">
        <v>5</v>
      </c>
      <c r="B5" s="274"/>
      <c r="C5" s="274"/>
      <c r="D5" s="274"/>
      <c r="E5" s="274"/>
      <c r="F5" s="274"/>
    </row>
    <row r="6" spans="1:6" ht="18" x14ac:dyDescent="0.25">
      <c r="A6" s="21"/>
      <c r="B6" s="21"/>
      <c r="C6" s="21"/>
      <c r="D6" s="21"/>
      <c r="E6" s="5"/>
      <c r="F6" s="5"/>
    </row>
    <row r="7" spans="1:6" ht="15.75" customHeight="1" x14ac:dyDescent="0.25">
      <c r="A7" s="274" t="s">
        <v>38</v>
      </c>
      <c r="B7" s="274"/>
      <c r="C7" s="274"/>
      <c r="D7" s="274"/>
      <c r="E7" s="274"/>
      <c r="F7" s="274"/>
    </row>
    <row r="8" spans="1:6" ht="18" x14ac:dyDescent="0.25">
      <c r="A8" s="21"/>
      <c r="B8" s="21"/>
      <c r="C8" s="21"/>
      <c r="D8" s="21"/>
      <c r="E8" s="5"/>
      <c r="F8" s="5"/>
    </row>
    <row r="9" spans="1:6" ht="25.5" x14ac:dyDescent="0.25">
      <c r="A9" s="20" t="s">
        <v>40</v>
      </c>
      <c r="B9" s="19"/>
      <c r="C9" s="20"/>
      <c r="D9" s="20" t="s">
        <v>198</v>
      </c>
      <c r="E9" s="20" t="s">
        <v>199</v>
      </c>
      <c r="F9" s="20"/>
    </row>
    <row r="10" spans="1:6" x14ac:dyDescent="0.25">
      <c r="A10" s="105" t="s">
        <v>0</v>
      </c>
      <c r="B10" s="106"/>
      <c r="C10" s="107"/>
      <c r="D10" s="263">
        <f>SUM(D11,D13,D15,D17,D19,D21)</f>
        <v>2342738</v>
      </c>
      <c r="E10" s="263">
        <f>SUM(E11,E13,E15,E17,E19,E21)</f>
        <v>2492238</v>
      </c>
      <c r="F10" s="107"/>
    </row>
    <row r="11" spans="1:6" ht="15.75" customHeight="1" x14ac:dyDescent="0.25">
      <c r="A11" s="108" t="s">
        <v>41</v>
      </c>
      <c r="B11" s="109"/>
      <c r="C11" s="110"/>
      <c r="D11" s="261">
        <f>SUM(D12)</f>
        <v>239650</v>
      </c>
      <c r="E11" s="261">
        <f>SUM(E12)</f>
        <v>263450</v>
      </c>
      <c r="F11" s="110"/>
    </row>
    <row r="12" spans="1:6" x14ac:dyDescent="0.25">
      <c r="A12" s="13" t="s">
        <v>43</v>
      </c>
      <c r="B12" s="8"/>
      <c r="C12" s="9"/>
      <c r="D12" s="139">
        <v>239650</v>
      </c>
      <c r="E12" s="139">
        <v>263450</v>
      </c>
      <c r="F12" s="9"/>
    </row>
    <row r="13" spans="1:6" x14ac:dyDescent="0.25">
      <c r="A13" s="108" t="s">
        <v>44</v>
      </c>
      <c r="B13" s="109"/>
      <c r="C13" s="110"/>
      <c r="D13" s="261">
        <f>SUM(D14)</f>
        <v>3000</v>
      </c>
      <c r="E13" s="261">
        <f>SUM(E14)</f>
        <v>4800</v>
      </c>
      <c r="F13" s="110"/>
    </row>
    <row r="14" spans="1:6" x14ac:dyDescent="0.25">
      <c r="A14" s="13" t="s">
        <v>45</v>
      </c>
      <c r="B14" s="8"/>
      <c r="C14" s="9"/>
      <c r="D14" s="139">
        <v>3000</v>
      </c>
      <c r="E14" s="139">
        <v>4800</v>
      </c>
      <c r="F14" s="9"/>
    </row>
    <row r="15" spans="1:6" x14ac:dyDescent="0.25">
      <c r="A15" s="111" t="s">
        <v>112</v>
      </c>
      <c r="B15" s="109"/>
      <c r="C15" s="110"/>
      <c r="D15" s="261">
        <f>SUM(D16)</f>
        <v>97800</v>
      </c>
      <c r="E15" s="261">
        <f>SUM(E16)</f>
        <v>97300</v>
      </c>
      <c r="F15" s="110"/>
    </row>
    <row r="16" spans="1:6" x14ac:dyDescent="0.25">
      <c r="A16" s="13" t="s">
        <v>113</v>
      </c>
      <c r="B16" s="103"/>
      <c r="C16" s="103"/>
      <c r="D16" s="262">
        <v>97800</v>
      </c>
      <c r="E16" s="262">
        <v>97300</v>
      </c>
      <c r="F16" s="103"/>
    </row>
    <row r="17" spans="1:8" x14ac:dyDescent="0.25">
      <c r="A17" s="111" t="s">
        <v>114</v>
      </c>
      <c r="B17" s="112"/>
      <c r="C17" s="112"/>
      <c r="D17" s="264">
        <f>SUM(D18)</f>
        <v>1995788</v>
      </c>
      <c r="E17" s="264">
        <f>SUM(E18)</f>
        <v>2122688</v>
      </c>
      <c r="F17" s="112"/>
    </row>
    <row r="18" spans="1:8" x14ac:dyDescent="0.25">
      <c r="A18" s="13" t="s">
        <v>116</v>
      </c>
      <c r="B18" s="103"/>
      <c r="C18" s="103"/>
      <c r="D18" s="262">
        <v>1995788</v>
      </c>
      <c r="E18" s="262">
        <v>2122688</v>
      </c>
      <c r="F18" s="103"/>
    </row>
    <row r="19" spans="1:8" x14ac:dyDescent="0.25">
      <c r="A19" s="111" t="s">
        <v>115</v>
      </c>
      <c r="B19" s="112"/>
      <c r="C19" s="112"/>
      <c r="D19" s="264">
        <f>SUM(D20)</f>
        <v>2200</v>
      </c>
      <c r="E19" s="264">
        <f>SUM(E20)</f>
        <v>1400</v>
      </c>
      <c r="F19" s="112"/>
    </row>
    <row r="20" spans="1:8" x14ac:dyDescent="0.25">
      <c r="A20" s="13" t="s">
        <v>117</v>
      </c>
      <c r="B20" s="103"/>
      <c r="C20" s="103"/>
      <c r="D20" s="262">
        <v>2200</v>
      </c>
      <c r="E20" s="262">
        <v>1400</v>
      </c>
      <c r="F20" s="103"/>
    </row>
    <row r="21" spans="1:8" ht="25.5" x14ac:dyDescent="0.25">
      <c r="A21" s="111" t="s">
        <v>118</v>
      </c>
      <c r="B21" s="112"/>
      <c r="C21" s="112"/>
      <c r="D21" s="264">
        <f>SUM(D22)</f>
        <v>4300</v>
      </c>
      <c r="E21" s="264">
        <f>SUM(E22)</f>
        <v>2600</v>
      </c>
      <c r="F21" s="112"/>
    </row>
    <row r="22" spans="1:8" x14ac:dyDescent="0.25">
      <c r="A22" s="13" t="s">
        <v>119</v>
      </c>
      <c r="B22" s="103"/>
      <c r="C22" s="103"/>
      <c r="D22" s="262">
        <v>4300</v>
      </c>
      <c r="E22" s="262">
        <v>2600</v>
      </c>
      <c r="F22" s="103"/>
    </row>
    <row r="23" spans="1:8" x14ac:dyDescent="0.25">
      <c r="A23" s="36"/>
      <c r="B23" s="9"/>
      <c r="C23" s="9"/>
      <c r="D23" s="9"/>
      <c r="E23" s="9"/>
      <c r="F23" s="9"/>
    </row>
    <row r="24" spans="1:8" x14ac:dyDescent="0.25">
      <c r="A24" s="103"/>
      <c r="B24" s="103"/>
      <c r="C24" s="103"/>
      <c r="D24" s="103"/>
      <c r="E24" s="103"/>
      <c r="F24" s="103"/>
    </row>
    <row r="26" spans="1:8" ht="15.75" x14ac:dyDescent="0.25">
      <c r="A26" s="274" t="s">
        <v>39</v>
      </c>
      <c r="B26" s="274"/>
      <c r="C26" s="274"/>
      <c r="D26" s="274"/>
      <c r="E26" s="274"/>
      <c r="F26" s="274"/>
    </row>
    <row r="27" spans="1:8" ht="18" x14ac:dyDescent="0.25">
      <c r="A27" s="21"/>
      <c r="B27" s="21"/>
      <c r="C27" s="21"/>
      <c r="D27" s="21"/>
      <c r="E27" s="5"/>
      <c r="F27" s="5"/>
    </row>
    <row r="28" spans="1:8" ht="30" customHeight="1" x14ac:dyDescent="0.25">
      <c r="A28" s="20" t="s">
        <v>40</v>
      </c>
      <c r="B28" s="19"/>
      <c r="C28" s="20"/>
      <c r="D28" s="20" t="s">
        <v>198</v>
      </c>
      <c r="E28" s="20" t="s">
        <v>190</v>
      </c>
      <c r="F28" s="20"/>
    </row>
    <row r="29" spans="1:8" x14ac:dyDescent="0.25">
      <c r="A29" s="105" t="s">
        <v>1</v>
      </c>
      <c r="B29" s="106"/>
      <c r="C29" s="107"/>
      <c r="D29" s="263">
        <f>SUM(D30,D32,D34,D36,D38,D40)</f>
        <v>2351476.4900000002</v>
      </c>
      <c r="E29" s="263">
        <f>SUM(E30,E32,E34,E36,E38,E40)</f>
        <v>2500976.4900000002</v>
      </c>
      <c r="F29" s="107"/>
      <c r="H29" s="168"/>
    </row>
    <row r="30" spans="1:8" x14ac:dyDescent="0.25">
      <c r="A30" s="108" t="s">
        <v>41</v>
      </c>
      <c r="B30" s="109"/>
      <c r="C30" s="110"/>
      <c r="D30" s="261">
        <f>SUM(D31)</f>
        <v>239650</v>
      </c>
      <c r="E30" s="261">
        <f>SUM(E31)</f>
        <v>263450</v>
      </c>
      <c r="F30" s="110"/>
    </row>
    <row r="31" spans="1:8" x14ac:dyDescent="0.25">
      <c r="A31" s="13" t="s">
        <v>43</v>
      </c>
      <c r="B31" s="8"/>
      <c r="C31" s="9"/>
      <c r="D31" s="139">
        <v>239650</v>
      </c>
      <c r="E31" s="139">
        <v>263450</v>
      </c>
      <c r="F31" s="9"/>
    </row>
    <row r="32" spans="1:8" ht="15.75" customHeight="1" x14ac:dyDescent="0.25">
      <c r="A32" s="108" t="s">
        <v>44</v>
      </c>
      <c r="B32" s="109"/>
      <c r="C32" s="110"/>
      <c r="D32" s="261">
        <f>SUM(D33)</f>
        <v>3000</v>
      </c>
      <c r="E32" s="261">
        <f>SUM(E33)</f>
        <v>4800</v>
      </c>
      <c r="F32" s="110"/>
    </row>
    <row r="33" spans="1:6" x14ac:dyDescent="0.25">
      <c r="A33" s="13" t="s">
        <v>45</v>
      </c>
      <c r="B33" s="8"/>
      <c r="C33" s="9"/>
      <c r="D33" s="139">
        <v>3000</v>
      </c>
      <c r="E33" s="139">
        <v>4800</v>
      </c>
      <c r="F33" s="9"/>
    </row>
    <row r="34" spans="1:6" ht="13.5" customHeight="1" x14ac:dyDescent="0.25">
      <c r="A34" s="111" t="s">
        <v>112</v>
      </c>
      <c r="B34" s="109"/>
      <c r="C34" s="110"/>
      <c r="D34" s="261">
        <f>SUM(D35)</f>
        <v>106538.49</v>
      </c>
      <c r="E34" s="261">
        <f>SUM(E35)</f>
        <v>106038.49</v>
      </c>
      <c r="F34" s="110"/>
    </row>
    <row r="35" spans="1:6" x14ac:dyDescent="0.25">
      <c r="A35" s="13" t="s">
        <v>113</v>
      </c>
      <c r="B35" s="103"/>
      <c r="C35" s="103"/>
      <c r="D35" s="262">
        <v>106538.49</v>
      </c>
      <c r="E35" s="262">
        <v>106038.49</v>
      </c>
      <c r="F35" s="103"/>
    </row>
    <row r="36" spans="1:6" x14ac:dyDescent="0.25">
      <c r="A36" s="111" t="s">
        <v>114</v>
      </c>
      <c r="B36" s="112"/>
      <c r="C36" s="112"/>
      <c r="D36" s="264">
        <f>SUM(D37)</f>
        <v>1995788</v>
      </c>
      <c r="E36" s="264">
        <f>SUM(E37)</f>
        <v>2122688</v>
      </c>
      <c r="F36" s="112"/>
    </row>
    <row r="37" spans="1:6" x14ac:dyDescent="0.25">
      <c r="A37" s="13" t="s">
        <v>116</v>
      </c>
      <c r="B37" s="103"/>
      <c r="C37" s="103"/>
      <c r="D37" s="262">
        <v>1995788</v>
      </c>
      <c r="E37" s="262">
        <v>2122688</v>
      </c>
      <c r="F37" s="103"/>
    </row>
    <row r="38" spans="1:6" x14ac:dyDescent="0.25">
      <c r="A38" s="111" t="s">
        <v>115</v>
      </c>
      <c r="B38" s="112"/>
      <c r="C38" s="112"/>
      <c r="D38" s="264">
        <f>SUM(D39)</f>
        <v>2200</v>
      </c>
      <c r="E38" s="264">
        <f>SUM(E39)</f>
        <v>1400</v>
      </c>
      <c r="F38" s="112"/>
    </row>
    <row r="39" spans="1:6" x14ac:dyDescent="0.25">
      <c r="A39" s="13" t="s">
        <v>117</v>
      </c>
      <c r="B39" s="103"/>
      <c r="C39" s="103"/>
      <c r="D39" s="262">
        <v>2200</v>
      </c>
      <c r="E39" s="262">
        <v>1400</v>
      </c>
      <c r="F39" s="103"/>
    </row>
    <row r="40" spans="1:6" ht="14.25" customHeight="1" x14ac:dyDescent="0.25">
      <c r="A40" s="111" t="s">
        <v>118</v>
      </c>
      <c r="B40" s="112"/>
      <c r="C40" s="112"/>
      <c r="D40" s="264">
        <f>SUM(D41)</f>
        <v>4300</v>
      </c>
      <c r="E40" s="264">
        <f>SUM(E41)</f>
        <v>2600</v>
      </c>
      <c r="F40" s="112"/>
    </row>
    <row r="41" spans="1:6" x14ac:dyDescent="0.25">
      <c r="A41" s="13" t="s">
        <v>119</v>
      </c>
      <c r="B41" s="103"/>
      <c r="C41" s="103"/>
      <c r="D41" s="262">
        <v>4300</v>
      </c>
      <c r="E41" s="262">
        <v>2600</v>
      </c>
      <c r="F41" s="103"/>
    </row>
    <row r="42" spans="1:6" x14ac:dyDescent="0.25">
      <c r="A42" s="103"/>
      <c r="B42" s="103"/>
      <c r="C42" s="103"/>
      <c r="D42" s="104"/>
      <c r="E42" s="103"/>
      <c r="F42" s="103"/>
    </row>
  </sheetData>
  <mergeCells count="5">
    <mergeCell ref="A26:F26"/>
    <mergeCell ref="A1:F1"/>
    <mergeCell ref="A3:F3"/>
    <mergeCell ref="A5:F5"/>
    <mergeCell ref="A7:F7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sqref="A1:F1"/>
    </sheetView>
  </sheetViews>
  <sheetFormatPr defaultRowHeight="15" x14ac:dyDescent="0.25"/>
  <cols>
    <col min="1" max="1" width="37.7109375" customWidth="1"/>
    <col min="2" max="3" width="10.85546875" customWidth="1"/>
    <col min="4" max="4" width="29.140625" customWidth="1"/>
    <col min="5" max="5" width="29" customWidth="1"/>
    <col min="6" max="6" width="13.7109375" customWidth="1"/>
  </cols>
  <sheetData>
    <row r="1" spans="1:6" ht="42" customHeight="1" x14ac:dyDescent="0.25">
      <c r="A1" s="274" t="s">
        <v>201</v>
      </c>
      <c r="B1" s="274"/>
      <c r="C1" s="274"/>
      <c r="D1" s="274"/>
      <c r="E1" s="274"/>
      <c r="F1" s="27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274" t="s">
        <v>19</v>
      </c>
      <c r="B3" s="274"/>
      <c r="C3" s="274"/>
      <c r="D3" s="274"/>
      <c r="E3" s="275"/>
      <c r="F3" s="275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274" t="s">
        <v>5</v>
      </c>
      <c r="B5" s="276"/>
      <c r="C5" s="276"/>
      <c r="D5" s="276"/>
      <c r="E5" s="276"/>
      <c r="F5" s="276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274" t="s">
        <v>15</v>
      </c>
      <c r="B7" s="295"/>
      <c r="C7" s="295"/>
      <c r="D7" s="295"/>
      <c r="E7" s="295"/>
      <c r="F7" s="295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20" t="s">
        <v>40</v>
      </c>
      <c r="B9" s="19"/>
      <c r="C9" s="20"/>
      <c r="D9" s="20" t="s">
        <v>198</v>
      </c>
      <c r="E9" s="20" t="s">
        <v>199</v>
      </c>
      <c r="F9" s="20"/>
    </row>
    <row r="10" spans="1:6" ht="15.75" customHeight="1" x14ac:dyDescent="0.25">
      <c r="A10" s="95" t="s">
        <v>1</v>
      </c>
      <c r="B10" s="96"/>
      <c r="C10" s="97"/>
      <c r="D10" s="259">
        <f>SUM(D11)</f>
        <v>2351476.4900000002</v>
      </c>
      <c r="E10" s="260">
        <f>E11</f>
        <v>2500976.4900000002</v>
      </c>
      <c r="F10" s="97"/>
    </row>
    <row r="11" spans="1:6" ht="15.75" customHeight="1" x14ac:dyDescent="0.25">
      <c r="A11" s="95" t="s">
        <v>104</v>
      </c>
      <c r="B11" s="96"/>
      <c r="C11" s="97"/>
      <c r="D11" s="259">
        <f>SUM(D12:D13)</f>
        <v>2351476.4900000002</v>
      </c>
      <c r="E11" s="260">
        <f>E12+E13</f>
        <v>2500976.4900000002</v>
      </c>
      <c r="F11" s="97"/>
    </row>
    <row r="12" spans="1:6" x14ac:dyDescent="0.25">
      <c r="A12" s="17" t="s">
        <v>105</v>
      </c>
      <c r="B12" s="8"/>
      <c r="C12" s="9"/>
      <c r="D12" s="139">
        <v>2167276.4900000002</v>
      </c>
      <c r="E12" s="60">
        <v>2345776.4900000002</v>
      </c>
      <c r="F12" s="9"/>
    </row>
    <row r="13" spans="1:6" x14ac:dyDescent="0.25">
      <c r="A13" s="94" t="s">
        <v>106</v>
      </c>
      <c r="B13" s="8"/>
      <c r="C13" s="9"/>
      <c r="D13" s="139">
        <v>184200</v>
      </c>
      <c r="E13" s="60">
        <v>155200</v>
      </c>
      <c r="F13" s="9"/>
    </row>
    <row r="14" spans="1:6" x14ac:dyDescent="0.25">
      <c r="A14" s="11"/>
      <c r="B14" s="8"/>
      <c r="C14" s="9"/>
      <c r="D14" s="224"/>
      <c r="E14" s="9"/>
      <c r="F14" s="10"/>
    </row>
    <row r="15" spans="1:6" x14ac:dyDescent="0.25">
      <c r="A15" s="18"/>
      <c r="B15" s="8"/>
      <c r="C15" s="9"/>
      <c r="D15" s="224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topLeftCell="A5" workbookViewId="0">
      <selection activeCell="F33" sqref="F33:F3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74" t="s">
        <v>19</v>
      </c>
      <c r="B3" s="274"/>
      <c r="C3" s="274"/>
      <c r="D3" s="274"/>
      <c r="E3" s="274"/>
      <c r="F3" s="274"/>
      <c r="G3" s="274"/>
      <c r="H3" s="27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74" t="s">
        <v>46</v>
      </c>
      <c r="B5" s="274"/>
      <c r="C5" s="274"/>
      <c r="D5" s="274"/>
      <c r="E5" s="274"/>
      <c r="F5" s="274"/>
      <c r="G5" s="274"/>
      <c r="H5" s="27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6</v>
      </c>
      <c r="B7" s="19" t="s">
        <v>7</v>
      </c>
      <c r="C7" s="19" t="s">
        <v>29</v>
      </c>
      <c r="D7" s="19" t="s">
        <v>32</v>
      </c>
      <c r="E7" s="20" t="s">
        <v>33</v>
      </c>
      <c r="F7" s="20" t="s">
        <v>30</v>
      </c>
      <c r="G7" s="20" t="s">
        <v>3</v>
      </c>
      <c r="H7" s="20" t="s">
        <v>31</v>
      </c>
    </row>
    <row r="8" spans="1:8" x14ac:dyDescent="0.25">
      <c r="A8" s="39"/>
      <c r="B8" s="40"/>
      <c r="C8" s="42" t="s">
        <v>48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3"/>
      <c r="D11" s="8"/>
      <c r="E11" s="9"/>
      <c r="F11" s="9"/>
      <c r="G11" s="9"/>
      <c r="H11" s="9"/>
    </row>
    <row r="12" spans="1:8" x14ac:dyDescent="0.25">
      <c r="A12" s="11"/>
      <c r="B12" s="16"/>
      <c r="C12" s="42" t="s">
        <v>49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36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37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7"/>
  <sheetViews>
    <sheetView topLeftCell="A10" workbookViewId="0">
      <selection activeCell="A8" sqref="A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274" t="s">
        <v>34</v>
      </c>
      <c r="B1" s="274"/>
      <c r="C1" s="274"/>
      <c r="D1" s="274"/>
      <c r="E1" s="274"/>
      <c r="F1" s="274"/>
    </row>
    <row r="2" spans="1:6" ht="18" customHeight="1" x14ac:dyDescent="0.25">
      <c r="A2" s="21"/>
      <c r="B2" s="21"/>
      <c r="C2" s="21"/>
      <c r="D2" s="21"/>
      <c r="E2" s="21"/>
      <c r="F2" s="21"/>
    </row>
    <row r="3" spans="1:6" ht="15.75" customHeight="1" x14ac:dyDescent="0.25">
      <c r="A3" s="274" t="s">
        <v>19</v>
      </c>
      <c r="B3" s="274"/>
      <c r="C3" s="274"/>
      <c r="D3" s="274"/>
      <c r="E3" s="274"/>
      <c r="F3" s="274"/>
    </row>
    <row r="4" spans="1:6" ht="18" x14ac:dyDescent="0.25">
      <c r="A4" s="21"/>
      <c r="B4" s="21"/>
      <c r="C4" s="21"/>
      <c r="D4" s="21"/>
      <c r="E4" s="5"/>
      <c r="F4" s="5"/>
    </row>
    <row r="5" spans="1:6" ht="18" customHeight="1" x14ac:dyDescent="0.25">
      <c r="A5" s="274" t="s">
        <v>47</v>
      </c>
      <c r="B5" s="274"/>
      <c r="C5" s="274"/>
      <c r="D5" s="274"/>
      <c r="E5" s="274"/>
      <c r="F5" s="274"/>
    </row>
    <row r="6" spans="1:6" ht="18" x14ac:dyDescent="0.25">
      <c r="A6" s="21"/>
      <c r="B6" s="21"/>
      <c r="C6" s="21"/>
      <c r="D6" s="21"/>
      <c r="E6" s="5"/>
      <c r="F6" s="5"/>
    </row>
    <row r="7" spans="1:6" ht="25.5" x14ac:dyDescent="0.25">
      <c r="A7" s="20" t="s">
        <v>40</v>
      </c>
      <c r="B7" s="19" t="s">
        <v>32</v>
      </c>
      <c r="C7" s="20" t="s">
        <v>33</v>
      </c>
      <c r="D7" s="20" t="s">
        <v>30</v>
      </c>
      <c r="E7" s="20" t="s">
        <v>3</v>
      </c>
      <c r="F7" s="20" t="s">
        <v>31</v>
      </c>
    </row>
    <row r="8" spans="1:6" x14ac:dyDescent="0.25">
      <c r="A8" s="41" t="s">
        <v>48</v>
      </c>
      <c r="B8" s="40"/>
      <c r="C8" s="39"/>
      <c r="D8" s="39"/>
      <c r="E8" s="39"/>
      <c r="F8" s="39"/>
    </row>
    <row r="9" spans="1:6" ht="25.5" x14ac:dyDescent="0.25">
      <c r="A9" s="11" t="s">
        <v>50</v>
      </c>
      <c r="B9" s="8"/>
      <c r="C9" s="9"/>
      <c r="D9" s="9"/>
      <c r="E9" s="9"/>
      <c r="F9" s="9"/>
    </row>
    <row r="10" spans="1:6" ht="25.5" x14ac:dyDescent="0.25">
      <c r="A10" s="17" t="s">
        <v>57</v>
      </c>
      <c r="B10" s="8"/>
      <c r="C10" s="9"/>
      <c r="D10" s="9"/>
      <c r="E10" s="9"/>
      <c r="F10" s="9"/>
    </row>
    <row r="11" spans="1:6" x14ac:dyDescent="0.25">
      <c r="A11" s="17" t="s">
        <v>28</v>
      </c>
      <c r="B11" s="8"/>
      <c r="C11" s="9"/>
      <c r="D11" s="9"/>
      <c r="E11" s="9"/>
      <c r="F11" s="9"/>
    </row>
    <row r="12" spans="1:6" x14ac:dyDescent="0.25">
      <c r="A12" s="17"/>
      <c r="B12" s="8"/>
      <c r="C12" s="9"/>
      <c r="D12" s="9"/>
      <c r="E12" s="9"/>
      <c r="F12" s="9"/>
    </row>
    <row r="13" spans="1:6" x14ac:dyDescent="0.25">
      <c r="A13" s="41" t="s">
        <v>49</v>
      </c>
      <c r="B13" s="8"/>
      <c r="C13" s="9"/>
      <c r="D13" s="9"/>
      <c r="E13" s="9"/>
      <c r="F13" s="9"/>
    </row>
    <row r="14" spans="1:6" x14ac:dyDescent="0.25">
      <c r="A14" s="11" t="s">
        <v>41</v>
      </c>
      <c r="B14" s="8"/>
      <c r="C14" s="9"/>
      <c r="D14" s="9"/>
      <c r="E14" s="9"/>
      <c r="F14" s="9"/>
    </row>
    <row r="15" spans="1:6" x14ac:dyDescent="0.25">
      <c r="A15" s="13" t="s">
        <v>42</v>
      </c>
      <c r="B15" s="8"/>
      <c r="C15" s="9"/>
      <c r="D15" s="9"/>
      <c r="E15" s="9"/>
      <c r="F15" s="10"/>
    </row>
    <row r="16" spans="1:6" x14ac:dyDescent="0.25">
      <c r="A16" s="11" t="s">
        <v>44</v>
      </c>
      <c r="B16" s="8"/>
      <c r="C16" s="9"/>
      <c r="D16" s="9"/>
      <c r="E16" s="9"/>
      <c r="F16" s="10"/>
    </row>
    <row r="17" spans="1:6" x14ac:dyDescent="0.25">
      <c r="A17" s="13" t="s">
        <v>45</v>
      </c>
      <c r="B17" s="8"/>
      <c r="C17" s="9"/>
      <c r="D17" s="9"/>
      <c r="E17" s="9"/>
      <c r="F17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F34F-63DA-413F-ACB0-C8FCCC898FBD}">
  <dimension ref="A1:X254"/>
  <sheetViews>
    <sheetView tabSelected="1" workbookViewId="0">
      <selection activeCell="A251" sqref="A25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4" width="58.140625" customWidth="1"/>
    <col min="5" max="5" width="5" hidden="1" customWidth="1"/>
    <col min="6" max="6" width="3.7109375" customWidth="1"/>
    <col min="7" max="7" width="15.42578125" customWidth="1"/>
    <col min="8" max="8" width="16.5703125" customWidth="1"/>
    <col min="9" max="9" width="11.5703125" customWidth="1"/>
    <col min="10" max="10" width="12.28515625" customWidth="1"/>
  </cols>
  <sheetData>
    <row r="1" spans="1:19" ht="54.75" customHeight="1" x14ac:dyDescent="0.25">
      <c r="A1" s="274" t="s">
        <v>204</v>
      </c>
      <c r="B1" s="274"/>
      <c r="C1" s="274"/>
      <c r="D1" s="274"/>
      <c r="E1" s="274"/>
      <c r="F1" s="274"/>
      <c r="G1" s="274"/>
      <c r="H1" s="274"/>
      <c r="I1" s="274"/>
      <c r="S1" s="225"/>
    </row>
    <row r="2" spans="1:19" ht="18" x14ac:dyDescent="0.25">
      <c r="A2" s="118"/>
      <c r="B2" s="118"/>
      <c r="C2" s="118"/>
      <c r="D2" s="118"/>
      <c r="E2" s="118"/>
      <c r="F2" s="118"/>
      <c r="G2" s="118"/>
      <c r="H2" s="119"/>
      <c r="I2" s="119"/>
    </row>
    <row r="3" spans="1:19" ht="18" customHeight="1" x14ac:dyDescent="0.25">
      <c r="A3" s="299" t="s">
        <v>18</v>
      </c>
      <c r="B3" s="276"/>
      <c r="C3" s="276"/>
      <c r="D3" s="276"/>
      <c r="E3" s="276"/>
      <c r="F3" s="276"/>
      <c r="G3" s="276"/>
      <c r="H3" s="276"/>
      <c r="I3" s="276"/>
    </row>
    <row r="4" spans="1:19" ht="18" x14ac:dyDescent="0.25">
      <c r="A4" s="118"/>
      <c r="B4" s="118"/>
      <c r="C4" s="118"/>
      <c r="D4" s="118"/>
      <c r="E4" s="118"/>
      <c r="F4" s="118"/>
      <c r="G4" s="118"/>
      <c r="H4" s="119"/>
      <c r="I4" s="119"/>
    </row>
    <row r="5" spans="1:19" ht="51" customHeight="1" x14ac:dyDescent="0.25">
      <c r="A5" s="300" t="s">
        <v>20</v>
      </c>
      <c r="B5" s="301"/>
      <c r="C5" s="302"/>
      <c r="D5" s="120" t="s">
        <v>21</v>
      </c>
      <c r="E5" s="247"/>
      <c r="F5" s="246"/>
      <c r="G5" s="121" t="s">
        <v>189</v>
      </c>
      <c r="H5" s="226" t="s">
        <v>190</v>
      </c>
      <c r="I5" s="121" t="s">
        <v>191</v>
      </c>
    </row>
    <row r="6" spans="1:19" ht="23.25" customHeight="1" x14ac:dyDescent="0.25">
      <c r="A6" s="296" t="s">
        <v>81</v>
      </c>
      <c r="B6" s="297"/>
      <c r="C6" s="298"/>
      <c r="D6" s="252" t="s">
        <v>68</v>
      </c>
      <c r="E6" s="61"/>
      <c r="F6" s="62"/>
      <c r="G6" s="63">
        <f>SUM(G7)</f>
        <v>2351476.4900000002</v>
      </c>
      <c r="H6" s="230">
        <f>SUM(H7)</f>
        <v>2500976.4900000002</v>
      </c>
      <c r="I6" s="80">
        <v>149500</v>
      </c>
    </row>
    <row r="7" spans="1:19" ht="15.75" customHeight="1" x14ac:dyDescent="0.25">
      <c r="A7" s="296" t="s">
        <v>80</v>
      </c>
      <c r="B7" s="297"/>
      <c r="C7" s="298"/>
      <c r="D7" s="252" t="s">
        <v>69</v>
      </c>
      <c r="E7" s="61"/>
      <c r="F7" s="62"/>
      <c r="G7" s="63">
        <f>SUM(G9,G241)</f>
        <v>2351476.4900000002</v>
      </c>
      <c r="H7" s="230">
        <f>SUM(H9,H241)</f>
        <v>2500976.4900000002</v>
      </c>
      <c r="I7" s="62"/>
    </row>
    <row r="8" spans="1:19" ht="15.75" customHeight="1" x14ac:dyDescent="0.25">
      <c r="A8" s="122" t="s">
        <v>138</v>
      </c>
      <c r="B8" s="251"/>
      <c r="C8" s="252"/>
      <c r="D8" s="252" t="s">
        <v>139</v>
      </c>
      <c r="E8" s="61"/>
      <c r="F8" s="62"/>
      <c r="G8" s="63">
        <f>G7</f>
        <v>2351476.4900000002</v>
      </c>
      <c r="H8" s="230">
        <f>H7</f>
        <v>2500976.4900000002</v>
      </c>
      <c r="I8" s="62"/>
    </row>
    <row r="9" spans="1:19" ht="15.75" customHeight="1" x14ac:dyDescent="0.25">
      <c r="A9" s="296" t="s">
        <v>79</v>
      </c>
      <c r="B9" s="297"/>
      <c r="C9" s="298"/>
      <c r="D9" s="252" t="s">
        <v>73</v>
      </c>
      <c r="E9" s="61"/>
      <c r="F9" s="62"/>
      <c r="G9" s="63">
        <f>SUM(G10,G57)</f>
        <v>2346476.4900000002</v>
      </c>
      <c r="H9" s="230">
        <f>SUM(H10,H57)</f>
        <v>2493976.4900000002</v>
      </c>
      <c r="I9" s="62"/>
    </row>
    <row r="10" spans="1:19" x14ac:dyDescent="0.25">
      <c r="A10" s="296" t="s">
        <v>77</v>
      </c>
      <c r="B10" s="297"/>
      <c r="C10" s="298"/>
      <c r="D10" s="252" t="s">
        <v>78</v>
      </c>
      <c r="E10" s="61"/>
      <c r="F10" s="62"/>
      <c r="G10" s="63">
        <f>SUM(G11,G40,G52)</f>
        <v>1721338</v>
      </c>
      <c r="H10" s="230">
        <f>SUM(H11,H40,H52)</f>
        <v>1887138</v>
      </c>
      <c r="I10" s="62"/>
    </row>
    <row r="11" spans="1:19" x14ac:dyDescent="0.25">
      <c r="A11" s="296" t="s">
        <v>70</v>
      </c>
      <c r="B11" s="297"/>
      <c r="C11" s="298"/>
      <c r="D11" s="252" t="s">
        <v>76</v>
      </c>
      <c r="E11" s="61"/>
      <c r="F11" s="62"/>
      <c r="G11" s="63">
        <f t="shared" ref="G11:H13" si="0">SUM(G12)</f>
        <v>122475</v>
      </c>
      <c r="H11" s="230">
        <f t="shared" si="0"/>
        <v>117475</v>
      </c>
      <c r="I11" s="62"/>
    </row>
    <row r="12" spans="1:19" x14ac:dyDescent="0.25">
      <c r="A12" s="303" t="s">
        <v>72</v>
      </c>
      <c r="B12" s="304"/>
      <c r="C12" s="305"/>
      <c r="D12" s="249" t="s">
        <v>71</v>
      </c>
      <c r="E12" s="79"/>
      <c r="F12" s="80"/>
      <c r="G12" s="81">
        <f t="shared" si="0"/>
        <v>122475</v>
      </c>
      <c r="H12" s="227">
        <f t="shared" si="0"/>
        <v>117475</v>
      </c>
      <c r="I12" s="123">
        <v>-5000</v>
      </c>
    </row>
    <row r="13" spans="1:19" x14ac:dyDescent="0.25">
      <c r="A13" s="306">
        <v>3</v>
      </c>
      <c r="B13" s="307"/>
      <c r="C13" s="308"/>
      <c r="D13" s="250" t="s">
        <v>12</v>
      </c>
      <c r="E13" s="8"/>
      <c r="F13" s="9"/>
      <c r="G13" s="60">
        <f t="shared" si="0"/>
        <v>122475</v>
      </c>
      <c r="H13" s="228">
        <f t="shared" si="0"/>
        <v>117475</v>
      </c>
      <c r="I13" s="124"/>
    </row>
    <row r="14" spans="1:19" s="149" customFormat="1" x14ac:dyDescent="0.25">
      <c r="A14" s="309">
        <v>32</v>
      </c>
      <c r="B14" s="310"/>
      <c r="C14" s="311"/>
      <c r="D14" s="156" t="s">
        <v>22</v>
      </c>
      <c r="E14" s="146"/>
      <c r="F14" s="147"/>
      <c r="G14" s="148">
        <f>SUM(G15:G39)</f>
        <v>122475</v>
      </c>
      <c r="H14" s="229">
        <f>SUM(H15:H39)</f>
        <v>117475</v>
      </c>
      <c r="I14" s="157"/>
    </row>
    <row r="15" spans="1:19" hidden="1" x14ac:dyDescent="0.25">
      <c r="A15" s="125">
        <v>3211</v>
      </c>
      <c r="B15" s="126"/>
      <c r="C15" s="127"/>
      <c r="D15" s="250" t="s">
        <v>143</v>
      </c>
      <c r="E15" s="8"/>
      <c r="F15" s="9"/>
      <c r="G15" s="60">
        <v>3800</v>
      </c>
      <c r="H15" s="228">
        <v>3800</v>
      </c>
      <c r="I15" s="124"/>
    </row>
    <row r="16" spans="1:19" hidden="1" x14ac:dyDescent="0.25">
      <c r="A16" s="125">
        <v>3213</v>
      </c>
      <c r="B16" s="126"/>
      <c r="C16" s="127"/>
      <c r="D16" s="250" t="s">
        <v>144</v>
      </c>
      <c r="E16" s="8"/>
      <c r="F16" s="9"/>
      <c r="G16" s="60">
        <v>400</v>
      </c>
      <c r="H16" s="228">
        <v>400</v>
      </c>
      <c r="I16" s="124"/>
    </row>
    <row r="17" spans="1:9" hidden="1" x14ac:dyDescent="0.25">
      <c r="A17" s="125">
        <v>3214</v>
      </c>
      <c r="B17" s="126"/>
      <c r="C17" s="127"/>
      <c r="D17" s="250" t="s">
        <v>164</v>
      </c>
      <c r="E17" s="8"/>
      <c r="F17" s="9"/>
      <c r="G17" s="60">
        <v>10</v>
      </c>
      <c r="H17" s="228">
        <v>10</v>
      </c>
      <c r="I17" s="124"/>
    </row>
    <row r="18" spans="1:9" hidden="1" x14ac:dyDescent="0.25">
      <c r="A18" s="125">
        <v>3221</v>
      </c>
      <c r="B18" s="126"/>
      <c r="C18" s="127"/>
      <c r="D18" s="250" t="s">
        <v>165</v>
      </c>
      <c r="E18" s="8"/>
      <c r="F18" s="9"/>
      <c r="G18" s="60">
        <v>6900</v>
      </c>
      <c r="H18" s="228">
        <v>6900</v>
      </c>
      <c r="I18" s="124"/>
    </row>
    <row r="19" spans="1:9" hidden="1" x14ac:dyDescent="0.25">
      <c r="A19" s="125">
        <v>3223</v>
      </c>
      <c r="B19" s="126"/>
      <c r="C19" s="127"/>
      <c r="D19" s="250" t="s">
        <v>145</v>
      </c>
      <c r="E19" s="8"/>
      <c r="F19" s="9"/>
      <c r="G19" s="60">
        <v>60000</v>
      </c>
      <c r="H19" s="228">
        <v>55000</v>
      </c>
      <c r="I19" s="124">
        <v>-5000</v>
      </c>
    </row>
    <row r="20" spans="1:9" hidden="1" x14ac:dyDescent="0.25">
      <c r="A20" s="125">
        <v>3224</v>
      </c>
      <c r="B20" s="126"/>
      <c r="C20" s="127"/>
      <c r="D20" s="250" t="s">
        <v>166</v>
      </c>
      <c r="E20" s="8"/>
      <c r="F20" s="9"/>
      <c r="G20" s="60">
        <v>2000</v>
      </c>
      <c r="H20" s="228">
        <v>2000</v>
      </c>
      <c r="I20" s="124"/>
    </row>
    <row r="21" spans="1:9" hidden="1" x14ac:dyDescent="0.25">
      <c r="A21" s="125">
        <v>3225</v>
      </c>
      <c r="B21" s="126"/>
      <c r="C21" s="127"/>
      <c r="D21" s="250" t="s">
        <v>167</v>
      </c>
      <c r="E21" s="8"/>
      <c r="F21" s="9"/>
      <c r="G21" s="60">
        <v>172</v>
      </c>
      <c r="H21" s="228">
        <v>172</v>
      </c>
      <c r="I21" s="124"/>
    </row>
    <row r="22" spans="1:9" hidden="1" x14ac:dyDescent="0.25">
      <c r="A22" s="125">
        <v>3227</v>
      </c>
      <c r="B22" s="126"/>
      <c r="C22" s="127"/>
      <c r="D22" s="250" t="s">
        <v>162</v>
      </c>
      <c r="E22" s="8"/>
      <c r="F22" s="9"/>
      <c r="G22" s="60">
        <v>250</v>
      </c>
      <c r="H22" s="228">
        <v>250</v>
      </c>
      <c r="I22" s="124"/>
    </row>
    <row r="23" spans="1:9" hidden="1" x14ac:dyDescent="0.25">
      <c r="A23" s="125">
        <v>3231</v>
      </c>
      <c r="B23" s="126"/>
      <c r="C23" s="127"/>
      <c r="D23" s="250" t="s">
        <v>146</v>
      </c>
      <c r="E23" s="8"/>
      <c r="F23" s="9"/>
      <c r="G23" s="60">
        <v>2800</v>
      </c>
      <c r="H23" s="228">
        <v>2800</v>
      </c>
      <c r="I23" s="124"/>
    </row>
    <row r="24" spans="1:9" hidden="1" x14ac:dyDescent="0.25">
      <c r="A24" s="128">
        <v>32319</v>
      </c>
      <c r="B24" s="129"/>
      <c r="C24" s="130"/>
      <c r="D24" s="250" t="s">
        <v>152</v>
      </c>
      <c r="E24" s="8"/>
      <c r="F24" s="9"/>
      <c r="G24" s="60">
        <v>14000</v>
      </c>
      <c r="H24" s="228">
        <v>14000</v>
      </c>
      <c r="I24" s="124"/>
    </row>
    <row r="25" spans="1:9" hidden="1" x14ac:dyDescent="0.25">
      <c r="A25" s="125">
        <v>3232</v>
      </c>
      <c r="B25" s="126"/>
      <c r="C25" s="127"/>
      <c r="D25" s="250" t="s">
        <v>147</v>
      </c>
      <c r="E25" s="8"/>
      <c r="F25" s="9"/>
      <c r="G25" s="60">
        <v>1800</v>
      </c>
      <c r="H25" s="228">
        <v>1800</v>
      </c>
      <c r="I25" s="124"/>
    </row>
    <row r="26" spans="1:9" hidden="1" x14ac:dyDescent="0.25">
      <c r="A26" s="125">
        <v>3232</v>
      </c>
      <c r="B26" s="126"/>
      <c r="C26" s="127"/>
      <c r="D26" s="250" t="s">
        <v>163</v>
      </c>
      <c r="E26" s="8"/>
      <c r="F26" s="9"/>
      <c r="G26" s="60">
        <v>3300</v>
      </c>
      <c r="H26" s="228">
        <v>3300</v>
      </c>
      <c r="I26" s="124"/>
    </row>
    <row r="27" spans="1:9" hidden="1" x14ac:dyDescent="0.25">
      <c r="A27" s="125">
        <v>3233</v>
      </c>
      <c r="B27" s="126"/>
      <c r="C27" s="127"/>
      <c r="D27" s="250" t="s">
        <v>148</v>
      </c>
      <c r="E27" s="8"/>
      <c r="F27" s="9"/>
      <c r="G27" s="60">
        <v>250</v>
      </c>
      <c r="H27" s="228">
        <v>250</v>
      </c>
      <c r="I27" s="124"/>
    </row>
    <row r="28" spans="1:9" hidden="1" x14ac:dyDescent="0.25">
      <c r="A28" s="125">
        <v>3234</v>
      </c>
      <c r="B28" s="126"/>
      <c r="C28" s="127"/>
      <c r="D28" s="250" t="s">
        <v>149</v>
      </c>
      <c r="E28" s="8"/>
      <c r="F28" s="9"/>
      <c r="G28" s="60">
        <v>7700</v>
      </c>
      <c r="H28" s="228">
        <v>7700</v>
      </c>
      <c r="I28" s="124"/>
    </row>
    <row r="29" spans="1:9" hidden="1" x14ac:dyDescent="0.25">
      <c r="A29" s="125">
        <v>3235</v>
      </c>
      <c r="B29" s="126"/>
      <c r="C29" s="127"/>
      <c r="D29" s="250" t="s">
        <v>150</v>
      </c>
      <c r="E29" s="8"/>
      <c r="F29" s="9"/>
      <c r="G29" s="60">
        <v>3800</v>
      </c>
      <c r="H29" s="228">
        <v>3800</v>
      </c>
      <c r="I29" s="124"/>
    </row>
    <row r="30" spans="1:9" hidden="1" x14ac:dyDescent="0.25">
      <c r="A30" s="125">
        <v>3236</v>
      </c>
      <c r="B30" s="126"/>
      <c r="C30" s="127"/>
      <c r="D30" s="250" t="s">
        <v>151</v>
      </c>
      <c r="E30" s="8"/>
      <c r="F30" s="9"/>
      <c r="G30" s="60">
        <v>600</v>
      </c>
      <c r="H30" s="228">
        <v>600</v>
      </c>
      <c r="I30" s="124"/>
    </row>
    <row r="31" spans="1:9" hidden="1" x14ac:dyDescent="0.25">
      <c r="A31" s="128">
        <v>3236</v>
      </c>
      <c r="B31" s="129"/>
      <c r="C31" s="127"/>
      <c r="D31" s="250" t="s">
        <v>153</v>
      </c>
      <c r="E31" s="8"/>
      <c r="F31" s="9"/>
      <c r="G31" s="60">
        <v>3663</v>
      </c>
      <c r="H31" s="228">
        <v>3663</v>
      </c>
      <c r="I31" s="124"/>
    </row>
    <row r="32" spans="1:9" hidden="1" x14ac:dyDescent="0.25">
      <c r="A32" s="125">
        <v>3237</v>
      </c>
      <c r="B32" s="126"/>
      <c r="C32" s="127"/>
      <c r="D32" s="250" t="s">
        <v>154</v>
      </c>
      <c r="E32" s="8"/>
      <c r="F32" s="9"/>
      <c r="G32" s="60">
        <v>3300</v>
      </c>
      <c r="H32" s="228">
        <v>3300</v>
      </c>
      <c r="I32" s="124"/>
    </row>
    <row r="33" spans="1:9" hidden="1" x14ac:dyDescent="0.25">
      <c r="A33" s="125">
        <v>3238</v>
      </c>
      <c r="B33" s="126"/>
      <c r="C33" s="127"/>
      <c r="D33" s="250" t="s">
        <v>155</v>
      </c>
      <c r="E33" s="8"/>
      <c r="F33" s="9"/>
      <c r="G33" s="60">
        <v>3500</v>
      </c>
      <c r="H33" s="228">
        <v>3500</v>
      </c>
      <c r="I33" s="124"/>
    </row>
    <row r="34" spans="1:9" hidden="1" x14ac:dyDescent="0.25">
      <c r="A34" s="125">
        <v>3239</v>
      </c>
      <c r="B34" s="126"/>
      <c r="C34" s="127"/>
      <c r="D34" s="250" t="s">
        <v>156</v>
      </c>
      <c r="E34" s="8"/>
      <c r="F34" s="9"/>
      <c r="G34" s="60">
        <v>1000</v>
      </c>
      <c r="H34" s="228">
        <v>1000</v>
      </c>
      <c r="I34" s="124"/>
    </row>
    <row r="35" spans="1:9" hidden="1" x14ac:dyDescent="0.25">
      <c r="A35" s="125">
        <v>3292</v>
      </c>
      <c r="B35" s="126"/>
      <c r="C35" s="127"/>
      <c r="D35" s="250" t="s">
        <v>157</v>
      </c>
      <c r="E35" s="8"/>
      <c r="F35" s="9"/>
      <c r="G35" s="60">
        <v>2600</v>
      </c>
      <c r="H35" s="228">
        <v>2600</v>
      </c>
      <c r="I35" s="124"/>
    </row>
    <row r="36" spans="1:9" hidden="1" x14ac:dyDescent="0.25">
      <c r="A36" s="125">
        <v>3293</v>
      </c>
      <c r="B36" s="126"/>
      <c r="C36" s="127"/>
      <c r="D36" s="250" t="s">
        <v>158</v>
      </c>
      <c r="E36" s="8"/>
      <c r="F36" s="9"/>
      <c r="G36" s="60">
        <v>10</v>
      </c>
      <c r="H36" s="228">
        <v>10</v>
      </c>
      <c r="I36" s="124"/>
    </row>
    <row r="37" spans="1:9" hidden="1" x14ac:dyDescent="0.25">
      <c r="A37" s="125">
        <v>3294</v>
      </c>
      <c r="B37" s="126"/>
      <c r="C37" s="127"/>
      <c r="D37" s="250" t="s">
        <v>159</v>
      </c>
      <c r="E37" s="8"/>
      <c r="F37" s="9"/>
      <c r="G37" s="60">
        <v>120</v>
      </c>
      <c r="H37" s="228">
        <v>120</v>
      </c>
      <c r="I37" s="124"/>
    </row>
    <row r="38" spans="1:9" hidden="1" x14ac:dyDescent="0.25">
      <c r="A38" s="125">
        <v>3295</v>
      </c>
      <c r="B38" s="126"/>
      <c r="C38" s="127"/>
      <c r="D38" s="250" t="s">
        <v>160</v>
      </c>
      <c r="E38" s="8"/>
      <c r="F38" s="9"/>
      <c r="G38" s="60">
        <v>100</v>
      </c>
      <c r="H38" s="228">
        <v>100</v>
      </c>
      <c r="I38" s="124"/>
    </row>
    <row r="39" spans="1:9" hidden="1" x14ac:dyDescent="0.25">
      <c r="A39" s="125">
        <v>3299</v>
      </c>
      <c r="B39" s="126"/>
      <c r="C39" s="127"/>
      <c r="D39" s="250" t="s">
        <v>161</v>
      </c>
      <c r="E39" s="8"/>
      <c r="F39" s="9"/>
      <c r="G39" s="60">
        <v>400</v>
      </c>
      <c r="H39" s="228">
        <v>400</v>
      </c>
      <c r="I39" s="124"/>
    </row>
    <row r="40" spans="1:9" x14ac:dyDescent="0.25">
      <c r="A40" s="296" t="s">
        <v>74</v>
      </c>
      <c r="B40" s="297"/>
      <c r="C40" s="298"/>
      <c r="D40" s="252" t="s">
        <v>75</v>
      </c>
      <c r="E40" s="61"/>
      <c r="F40" s="62"/>
      <c r="G40" s="63">
        <f>SUM(G41)</f>
        <v>1598200</v>
      </c>
      <c r="H40" s="230">
        <f>SUM(H41)</f>
        <v>1769000</v>
      </c>
      <c r="I40" s="62"/>
    </row>
    <row r="41" spans="1:9" x14ac:dyDescent="0.25">
      <c r="A41" s="303" t="s">
        <v>122</v>
      </c>
      <c r="B41" s="304"/>
      <c r="C41" s="305"/>
      <c r="D41" s="249" t="s">
        <v>121</v>
      </c>
      <c r="E41" s="79"/>
      <c r="F41" s="80"/>
      <c r="G41" s="81">
        <f>SUM(G42)</f>
        <v>1598200</v>
      </c>
      <c r="H41" s="227">
        <f>SUM(H42)</f>
        <v>1769000</v>
      </c>
      <c r="I41" s="80">
        <v>170800</v>
      </c>
    </row>
    <row r="42" spans="1:9" x14ac:dyDescent="0.25">
      <c r="A42" s="306">
        <v>3</v>
      </c>
      <c r="B42" s="307"/>
      <c r="C42" s="308"/>
      <c r="D42" s="255" t="s">
        <v>12</v>
      </c>
      <c r="E42" s="8"/>
      <c r="F42" s="9"/>
      <c r="G42" s="60">
        <f>G43+G49</f>
        <v>1598200</v>
      </c>
      <c r="H42" s="228">
        <f>H43+H49</f>
        <v>1769000</v>
      </c>
      <c r="I42" s="9"/>
    </row>
    <row r="43" spans="1:9" s="149" customFormat="1" x14ac:dyDescent="0.25">
      <c r="A43" s="150">
        <v>31</v>
      </c>
      <c r="B43" s="151"/>
      <c r="C43" s="152"/>
      <c r="D43" s="152" t="s">
        <v>13</v>
      </c>
      <c r="E43" s="153"/>
      <c r="F43" s="154"/>
      <c r="G43" s="155">
        <f>SUM(G44:G48)</f>
        <v>1570000</v>
      </c>
      <c r="H43" s="231">
        <f>SUM(H44:H48)</f>
        <v>1740000</v>
      </c>
      <c r="I43" s="154"/>
    </row>
    <row r="44" spans="1:9" hidden="1" x14ac:dyDescent="0.25">
      <c r="A44" s="134">
        <v>3111</v>
      </c>
      <c r="B44" s="135"/>
      <c r="C44" s="136"/>
      <c r="D44" s="136" t="s">
        <v>168</v>
      </c>
      <c r="E44" s="137"/>
      <c r="F44" s="138"/>
      <c r="G44" s="139">
        <v>1220000</v>
      </c>
      <c r="H44" s="228">
        <v>1360000</v>
      </c>
      <c r="I44" s="138">
        <v>140000</v>
      </c>
    </row>
    <row r="45" spans="1:9" hidden="1" x14ac:dyDescent="0.25">
      <c r="A45" s="134">
        <v>3113</v>
      </c>
      <c r="B45" s="135"/>
      <c r="C45" s="136"/>
      <c r="D45" s="136" t="s">
        <v>169</v>
      </c>
      <c r="E45" s="137"/>
      <c r="F45" s="138"/>
      <c r="G45" s="139">
        <v>50000</v>
      </c>
      <c r="H45" s="228">
        <v>50000</v>
      </c>
      <c r="I45" s="138"/>
    </row>
    <row r="46" spans="1:9" hidden="1" x14ac:dyDescent="0.25">
      <c r="A46" s="134">
        <v>3114</v>
      </c>
      <c r="B46" s="135"/>
      <c r="C46" s="136"/>
      <c r="D46" s="136" t="s">
        <v>170</v>
      </c>
      <c r="E46" s="137"/>
      <c r="F46" s="138"/>
      <c r="G46" s="139">
        <v>12000</v>
      </c>
      <c r="H46" s="228">
        <v>15000</v>
      </c>
      <c r="I46" s="138">
        <v>3000</v>
      </c>
    </row>
    <row r="47" spans="1:9" hidden="1" x14ac:dyDescent="0.25">
      <c r="A47" s="134">
        <v>3121</v>
      </c>
      <c r="B47" s="135"/>
      <c r="C47" s="136"/>
      <c r="D47" s="136" t="s">
        <v>171</v>
      </c>
      <c r="E47" s="137"/>
      <c r="F47" s="138"/>
      <c r="G47" s="139">
        <v>75000</v>
      </c>
      <c r="H47" s="228">
        <v>80000</v>
      </c>
      <c r="I47" s="138">
        <v>5000</v>
      </c>
    </row>
    <row r="48" spans="1:9" hidden="1" x14ac:dyDescent="0.25">
      <c r="A48" s="134">
        <v>3132</v>
      </c>
      <c r="B48" s="135"/>
      <c r="C48" s="136"/>
      <c r="D48" s="136" t="s">
        <v>172</v>
      </c>
      <c r="E48" s="137"/>
      <c r="F48" s="138"/>
      <c r="G48" s="139">
        <v>213000</v>
      </c>
      <c r="H48" s="228">
        <v>235000</v>
      </c>
      <c r="I48" s="138">
        <v>22000</v>
      </c>
    </row>
    <row r="49" spans="1:9" s="149" customFormat="1" x14ac:dyDescent="0.25">
      <c r="A49" s="143">
        <v>32</v>
      </c>
      <c r="B49" s="144"/>
      <c r="C49" s="145"/>
      <c r="D49" s="145" t="s">
        <v>22</v>
      </c>
      <c r="E49" s="146"/>
      <c r="F49" s="147"/>
      <c r="G49" s="148">
        <f>SUM(G50:G51)</f>
        <v>28200</v>
      </c>
      <c r="H49" s="229">
        <f>SUM(H50:H51)</f>
        <v>29000</v>
      </c>
      <c r="I49" s="147"/>
    </row>
    <row r="50" spans="1:9" hidden="1" x14ac:dyDescent="0.25">
      <c r="A50" s="131">
        <v>3212</v>
      </c>
      <c r="B50" s="254"/>
      <c r="C50" s="255"/>
      <c r="D50" s="255" t="s">
        <v>173</v>
      </c>
      <c r="E50" s="8"/>
      <c r="F50" s="9"/>
      <c r="G50" s="60">
        <v>24000</v>
      </c>
      <c r="H50" s="228">
        <v>27000</v>
      </c>
      <c r="I50" s="9">
        <v>3000</v>
      </c>
    </row>
    <row r="51" spans="1:9" hidden="1" x14ac:dyDescent="0.25">
      <c r="A51" s="131">
        <v>3295</v>
      </c>
      <c r="B51" s="254"/>
      <c r="C51" s="255"/>
      <c r="D51" s="255" t="s">
        <v>160</v>
      </c>
      <c r="E51" s="8"/>
      <c r="F51" s="9"/>
      <c r="G51" s="60">
        <v>4200</v>
      </c>
      <c r="H51" s="228">
        <v>2000</v>
      </c>
      <c r="I51" s="9">
        <v>-2200</v>
      </c>
    </row>
    <row r="52" spans="1:9" ht="18.75" customHeight="1" x14ac:dyDescent="0.25">
      <c r="A52" s="296" t="s">
        <v>82</v>
      </c>
      <c r="B52" s="297"/>
      <c r="C52" s="298"/>
      <c r="D52" s="252" t="s">
        <v>83</v>
      </c>
      <c r="E52" s="61"/>
      <c r="F52" s="62"/>
      <c r="G52" s="63">
        <f t="shared" ref="G52:H54" si="1">SUM(G53)</f>
        <v>663</v>
      </c>
      <c r="H52" s="230">
        <f t="shared" si="1"/>
        <v>663</v>
      </c>
      <c r="I52" s="62"/>
    </row>
    <row r="53" spans="1:9" x14ac:dyDescent="0.25">
      <c r="A53" s="315" t="s">
        <v>72</v>
      </c>
      <c r="B53" s="316"/>
      <c r="C53" s="317"/>
      <c r="D53" s="249" t="s">
        <v>71</v>
      </c>
      <c r="E53" s="79"/>
      <c r="F53" s="80"/>
      <c r="G53" s="81">
        <f t="shared" si="1"/>
        <v>663</v>
      </c>
      <c r="H53" s="227">
        <f t="shared" si="1"/>
        <v>663</v>
      </c>
      <c r="I53" s="80"/>
    </row>
    <row r="54" spans="1:9" x14ac:dyDescent="0.25">
      <c r="A54" s="253">
        <v>4</v>
      </c>
      <c r="B54" s="254"/>
      <c r="C54" s="255"/>
      <c r="D54" s="255" t="s">
        <v>14</v>
      </c>
      <c r="E54" s="8"/>
      <c r="F54" s="9"/>
      <c r="G54" s="60">
        <f t="shared" si="1"/>
        <v>663</v>
      </c>
      <c r="H54" s="228">
        <f t="shared" si="1"/>
        <v>663</v>
      </c>
      <c r="I54" s="9"/>
    </row>
    <row r="55" spans="1:9" x14ac:dyDescent="0.25">
      <c r="A55" s="158">
        <v>42</v>
      </c>
      <c r="B55" s="144"/>
      <c r="C55" s="145"/>
      <c r="D55" s="145" t="s">
        <v>27</v>
      </c>
      <c r="E55" s="146"/>
      <c r="F55" s="147"/>
      <c r="G55" s="148">
        <f>G56</f>
        <v>663</v>
      </c>
      <c r="H55" s="229">
        <f>H56</f>
        <v>663</v>
      </c>
      <c r="I55" s="9"/>
    </row>
    <row r="56" spans="1:9" hidden="1" x14ac:dyDescent="0.25">
      <c r="A56" s="253">
        <v>4241</v>
      </c>
      <c r="B56" s="254"/>
      <c r="C56" s="255"/>
      <c r="D56" s="255" t="s">
        <v>174</v>
      </c>
      <c r="E56" s="8"/>
      <c r="F56" s="9"/>
      <c r="G56" s="60">
        <v>663</v>
      </c>
      <c r="H56" s="228">
        <v>663</v>
      </c>
      <c r="I56" s="9"/>
    </row>
    <row r="57" spans="1:9" x14ac:dyDescent="0.25">
      <c r="A57" s="296" t="s">
        <v>84</v>
      </c>
      <c r="B57" s="297"/>
      <c r="C57" s="298"/>
      <c r="D57" s="252" t="s">
        <v>85</v>
      </c>
      <c r="E57" s="61"/>
      <c r="F57" s="62"/>
      <c r="G57" s="63">
        <f>SUM(G58,G124,G221)</f>
        <v>625138.49</v>
      </c>
      <c r="H57" s="230">
        <f>SUM(H58,H124,H221)</f>
        <v>606838.49</v>
      </c>
      <c r="I57" s="62"/>
    </row>
    <row r="58" spans="1:9" ht="15" customHeight="1" x14ac:dyDescent="0.25">
      <c r="A58" s="296" t="s">
        <v>86</v>
      </c>
      <c r="B58" s="297"/>
      <c r="C58" s="298"/>
      <c r="D58" s="252" t="s">
        <v>87</v>
      </c>
      <c r="E58" s="61"/>
      <c r="F58" s="62"/>
      <c r="G58" s="63">
        <f>SUM(G59,G67,G110,G117)</f>
        <v>282600</v>
      </c>
      <c r="H58" s="230">
        <f>SUM(H59,H67,H110,H117)</f>
        <v>307500</v>
      </c>
      <c r="I58" s="62"/>
    </row>
    <row r="59" spans="1:9" x14ac:dyDescent="0.25">
      <c r="A59" s="303" t="s">
        <v>92</v>
      </c>
      <c r="B59" s="304"/>
      <c r="C59" s="305"/>
      <c r="D59" s="249" t="s">
        <v>88</v>
      </c>
      <c r="E59" s="79"/>
      <c r="F59" s="80"/>
      <c r="G59" s="81">
        <f>SUM(G60)</f>
        <v>174600</v>
      </c>
      <c r="H59" s="227">
        <f>SUM(H60)</f>
        <v>200000</v>
      </c>
      <c r="I59" s="123">
        <v>25400</v>
      </c>
    </row>
    <row r="60" spans="1:9" x14ac:dyDescent="0.25">
      <c r="A60" s="318">
        <v>3</v>
      </c>
      <c r="B60" s="319"/>
      <c r="C60" s="320"/>
      <c r="D60" s="255" t="s">
        <v>12</v>
      </c>
      <c r="E60" s="8"/>
      <c r="F60" s="9"/>
      <c r="G60" s="60">
        <f>G61+G65</f>
        <v>174600</v>
      </c>
      <c r="H60" s="228">
        <f>H61+H65</f>
        <v>200000</v>
      </c>
      <c r="I60" s="124"/>
    </row>
    <row r="61" spans="1:9" s="149" customFormat="1" x14ac:dyDescent="0.25">
      <c r="A61" s="321">
        <v>31</v>
      </c>
      <c r="B61" s="322"/>
      <c r="C61" s="323"/>
      <c r="D61" s="145" t="s">
        <v>13</v>
      </c>
      <c r="E61" s="146"/>
      <c r="F61" s="147"/>
      <c r="G61" s="148">
        <f>SUM(G62:G64)</f>
        <v>172000</v>
      </c>
      <c r="H61" s="229">
        <f>SUM(H62:H64)</f>
        <v>197400</v>
      </c>
      <c r="I61" s="157"/>
    </row>
    <row r="62" spans="1:9" hidden="1" x14ac:dyDescent="0.25">
      <c r="A62" s="140">
        <v>3111</v>
      </c>
      <c r="B62" s="141"/>
      <c r="C62" s="142"/>
      <c r="D62" s="136" t="s">
        <v>168</v>
      </c>
      <c r="E62" s="8"/>
      <c r="F62" s="9"/>
      <c r="G62" s="60">
        <v>141200</v>
      </c>
      <c r="H62" s="228">
        <v>162900</v>
      </c>
      <c r="I62" s="124">
        <v>21700</v>
      </c>
    </row>
    <row r="63" spans="1:9" hidden="1" x14ac:dyDescent="0.25">
      <c r="A63" s="140">
        <v>3121</v>
      </c>
      <c r="B63" s="141"/>
      <c r="C63" s="142"/>
      <c r="D63" s="255" t="s">
        <v>171</v>
      </c>
      <c r="E63" s="8"/>
      <c r="F63" s="9"/>
      <c r="G63" s="60">
        <v>7500</v>
      </c>
      <c r="H63" s="228">
        <v>7500</v>
      </c>
      <c r="I63" s="124"/>
    </row>
    <row r="64" spans="1:9" hidden="1" x14ac:dyDescent="0.25">
      <c r="A64" s="140">
        <v>3132</v>
      </c>
      <c r="B64" s="141"/>
      <c r="C64" s="142"/>
      <c r="D64" s="255" t="s">
        <v>175</v>
      </c>
      <c r="E64" s="8"/>
      <c r="F64" s="9"/>
      <c r="G64" s="60">
        <v>23300</v>
      </c>
      <c r="H64" s="228">
        <v>27000</v>
      </c>
      <c r="I64" s="124">
        <v>3700</v>
      </c>
    </row>
    <row r="65" spans="1:9" s="149" customFormat="1" x14ac:dyDescent="0.25">
      <c r="A65" s="256">
        <v>32</v>
      </c>
      <c r="B65" s="257"/>
      <c r="C65" s="258"/>
      <c r="D65" s="145" t="s">
        <v>22</v>
      </c>
      <c r="E65" s="146"/>
      <c r="F65" s="147"/>
      <c r="G65" s="148">
        <f>G66</f>
        <v>2600</v>
      </c>
      <c r="H65" s="229">
        <f>H66</f>
        <v>2600</v>
      </c>
      <c r="I65" s="157"/>
    </row>
    <row r="66" spans="1:9" hidden="1" x14ac:dyDescent="0.25">
      <c r="A66" s="140">
        <v>3212</v>
      </c>
      <c r="B66" s="141"/>
      <c r="C66" s="142"/>
      <c r="D66" s="255" t="s">
        <v>173</v>
      </c>
      <c r="E66" s="8"/>
      <c r="F66" s="9"/>
      <c r="G66" s="60">
        <v>2600</v>
      </c>
      <c r="H66" s="228">
        <v>2600</v>
      </c>
      <c r="I66" s="124"/>
    </row>
    <row r="67" spans="1:9" x14ac:dyDescent="0.25">
      <c r="A67" s="303" t="s">
        <v>123</v>
      </c>
      <c r="B67" s="304"/>
      <c r="C67" s="305"/>
      <c r="D67" s="249" t="s">
        <v>124</v>
      </c>
      <c r="E67" s="79"/>
      <c r="F67" s="80"/>
      <c r="G67" s="81">
        <f>SUM(G68,G103)</f>
        <v>92800</v>
      </c>
      <c r="H67" s="227">
        <f>SUM(H68,H103)</f>
        <v>92300</v>
      </c>
      <c r="I67" s="123">
        <v>-500</v>
      </c>
    </row>
    <row r="68" spans="1:9" x14ac:dyDescent="0.25">
      <c r="A68" s="318">
        <v>3</v>
      </c>
      <c r="B68" s="319"/>
      <c r="C68" s="320"/>
      <c r="D68" s="255" t="s">
        <v>12</v>
      </c>
      <c r="E68" s="8"/>
      <c r="F68" s="9"/>
      <c r="G68" s="60">
        <f>G69+G73+G99+G101</f>
        <v>86700</v>
      </c>
      <c r="H68" s="228">
        <f>H69+H73+H99+H101</f>
        <v>62200</v>
      </c>
      <c r="I68" s="124"/>
    </row>
    <row r="69" spans="1:9" x14ac:dyDescent="0.25">
      <c r="A69" s="312">
        <v>31</v>
      </c>
      <c r="B69" s="313"/>
      <c r="C69" s="314"/>
      <c r="D69" s="145" t="s">
        <v>13</v>
      </c>
      <c r="E69" s="146"/>
      <c r="F69" s="147"/>
      <c r="G69" s="148">
        <f>SUM(G70:G72)</f>
        <v>19550</v>
      </c>
      <c r="H69" s="229">
        <f>SUM(H70:H72)</f>
        <v>19550</v>
      </c>
      <c r="I69" s="124"/>
    </row>
    <row r="70" spans="1:9" hidden="1" x14ac:dyDescent="0.25">
      <c r="A70" s="140">
        <v>3111</v>
      </c>
      <c r="B70" s="141"/>
      <c r="C70" s="142"/>
      <c r="D70" s="136" t="s">
        <v>168</v>
      </c>
      <c r="E70" s="8"/>
      <c r="F70" s="9"/>
      <c r="G70" s="60">
        <v>16000</v>
      </c>
      <c r="H70" s="228">
        <v>16000</v>
      </c>
      <c r="I70" s="124"/>
    </row>
    <row r="71" spans="1:9" hidden="1" x14ac:dyDescent="0.25">
      <c r="A71" s="140">
        <v>3121</v>
      </c>
      <c r="B71" s="141"/>
      <c r="C71" s="142"/>
      <c r="D71" s="255" t="s">
        <v>171</v>
      </c>
      <c r="E71" s="8"/>
      <c r="F71" s="9"/>
      <c r="G71" s="60">
        <v>900</v>
      </c>
      <c r="H71" s="228">
        <v>900</v>
      </c>
      <c r="I71" s="124"/>
    </row>
    <row r="72" spans="1:9" hidden="1" x14ac:dyDescent="0.25">
      <c r="A72" s="140">
        <v>3132</v>
      </c>
      <c r="B72" s="141"/>
      <c r="C72" s="142"/>
      <c r="D72" s="255" t="s">
        <v>175</v>
      </c>
      <c r="E72" s="8"/>
      <c r="F72" s="9"/>
      <c r="G72" s="60">
        <v>2650</v>
      </c>
      <c r="H72" s="228">
        <v>2650</v>
      </c>
      <c r="I72" s="124"/>
    </row>
    <row r="73" spans="1:9" x14ac:dyDescent="0.25">
      <c r="A73" s="159">
        <v>32</v>
      </c>
      <c r="B73" s="160"/>
      <c r="C73" s="161"/>
      <c r="D73" s="161" t="s">
        <v>22</v>
      </c>
      <c r="E73" s="162"/>
      <c r="F73" s="162"/>
      <c r="G73" s="163">
        <f>SUM(G74:G98)</f>
        <v>66800</v>
      </c>
      <c r="H73" s="233">
        <f>SUM(H74:H98)</f>
        <v>42300</v>
      </c>
      <c r="I73" s="66"/>
    </row>
    <row r="74" spans="1:9" hidden="1" x14ac:dyDescent="0.25">
      <c r="A74" s="125">
        <v>3211</v>
      </c>
      <c r="B74" s="126"/>
      <c r="C74" s="127"/>
      <c r="D74" s="250" t="s">
        <v>143</v>
      </c>
      <c r="E74" s="162"/>
      <c r="F74" s="162"/>
      <c r="G74" s="74">
        <v>2000</v>
      </c>
      <c r="H74" s="234">
        <v>500</v>
      </c>
      <c r="I74" s="232">
        <v>-1500</v>
      </c>
    </row>
    <row r="75" spans="1:9" hidden="1" x14ac:dyDescent="0.25">
      <c r="A75" s="125">
        <v>3212</v>
      </c>
      <c r="B75" s="126"/>
      <c r="C75" s="127"/>
      <c r="D75" s="250" t="s">
        <v>176</v>
      </c>
      <c r="E75" s="162"/>
      <c r="F75" s="162"/>
      <c r="G75" s="74">
        <v>300</v>
      </c>
      <c r="H75" s="234">
        <v>300</v>
      </c>
      <c r="I75" s="66"/>
    </row>
    <row r="76" spans="1:9" hidden="1" x14ac:dyDescent="0.25">
      <c r="A76" s="125">
        <v>3213</v>
      </c>
      <c r="B76" s="126"/>
      <c r="C76" s="127"/>
      <c r="D76" s="250" t="s">
        <v>144</v>
      </c>
      <c r="E76" s="162"/>
      <c r="F76" s="162"/>
      <c r="G76" s="74">
        <v>500</v>
      </c>
      <c r="H76" s="234">
        <v>200</v>
      </c>
      <c r="I76" s="66">
        <v>-300</v>
      </c>
    </row>
    <row r="77" spans="1:9" hidden="1" x14ac:dyDescent="0.25">
      <c r="A77" s="125">
        <v>3221</v>
      </c>
      <c r="B77" s="126"/>
      <c r="C77" s="127"/>
      <c r="D77" s="250" t="s">
        <v>165</v>
      </c>
      <c r="E77" s="162"/>
      <c r="F77" s="162"/>
      <c r="G77" s="74">
        <v>4300</v>
      </c>
      <c r="H77" s="234">
        <v>1300</v>
      </c>
      <c r="I77" s="232">
        <v>-3000</v>
      </c>
    </row>
    <row r="78" spans="1:9" hidden="1" x14ac:dyDescent="0.25">
      <c r="A78" s="125">
        <v>3222</v>
      </c>
      <c r="B78" s="126"/>
      <c r="C78" s="127"/>
      <c r="D78" s="250" t="s">
        <v>177</v>
      </c>
      <c r="E78" s="162"/>
      <c r="F78" s="162"/>
      <c r="G78" s="74">
        <v>41500</v>
      </c>
      <c r="H78" s="234">
        <v>28500</v>
      </c>
      <c r="I78" s="232">
        <v>-13000</v>
      </c>
    </row>
    <row r="79" spans="1:9" hidden="1" x14ac:dyDescent="0.25">
      <c r="A79" s="125">
        <v>3223</v>
      </c>
      <c r="B79" s="126"/>
      <c r="C79" s="127"/>
      <c r="D79" s="250" t="s">
        <v>145</v>
      </c>
      <c r="E79" s="162"/>
      <c r="F79" s="162"/>
      <c r="G79" s="74">
        <v>1200</v>
      </c>
      <c r="H79" s="234">
        <v>1200</v>
      </c>
      <c r="I79" s="66"/>
    </row>
    <row r="80" spans="1:9" hidden="1" x14ac:dyDescent="0.25">
      <c r="A80" s="125">
        <v>3224</v>
      </c>
      <c r="B80" s="126"/>
      <c r="C80" s="127"/>
      <c r="D80" s="250" t="s">
        <v>166</v>
      </c>
      <c r="E80" s="162"/>
      <c r="F80" s="162"/>
      <c r="G80" s="74">
        <v>1000</v>
      </c>
      <c r="H80" s="234">
        <v>1000</v>
      </c>
      <c r="I80" s="66"/>
    </row>
    <row r="81" spans="1:9" hidden="1" x14ac:dyDescent="0.25">
      <c r="A81" s="125">
        <v>3225</v>
      </c>
      <c r="B81" s="126"/>
      <c r="C81" s="127"/>
      <c r="D81" s="250" t="s">
        <v>167</v>
      </c>
      <c r="E81" s="162"/>
      <c r="F81" s="162"/>
      <c r="G81" s="74">
        <v>1000</v>
      </c>
      <c r="H81" s="234">
        <v>1000</v>
      </c>
      <c r="I81" s="66"/>
    </row>
    <row r="82" spans="1:9" hidden="1" x14ac:dyDescent="0.25">
      <c r="A82" s="125">
        <v>3227</v>
      </c>
      <c r="B82" s="126"/>
      <c r="C82" s="127"/>
      <c r="D82" s="250" t="s">
        <v>162</v>
      </c>
      <c r="E82" s="162"/>
      <c r="F82" s="162"/>
      <c r="G82" s="74">
        <v>200</v>
      </c>
      <c r="H82" s="234">
        <v>200</v>
      </c>
      <c r="I82" s="66"/>
    </row>
    <row r="83" spans="1:9" hidden="1" x14ac:dyDescent="0.25">
      <c r="A83" s="125">
        <v>3231</v>
      </c>
      <c r="B83" s="126"/>
      <c r="C83" s="127"/>
      <c r="D83" s="250" t="s">
        <v>146</v>
      </c>
      <c r="E83" s="162"/>
      <c r="F83" s="162"/>
      <c r="G83" s="74">
        <v>1000</v>
      </c>
      <c r="H83" s="234">
        <v>1000</v>
      </c>
      <c r="I83" s="66"/>
    </row>
    <row r="84" spans="1:9" hidden="1" x14ac:dyDescent="0.25">
      <c r="A84" s="125">
        <v>3232</v>
      </c>
      <c r="B84" s="126"/>
      <c r="C84" s="127"/>
      <c r="D84" s="250" t="s">
        <v>147</v>
      </c>
      <c r="E84" s="162"/>
      <c r="F84" s="162"/>
      <c r="G84" s="74">
        <v>3500</v>
      </c>
      <c r="H84" s="234">
        <v>1500</v>
      </c>
      <c r="I84" s="232">
        <v>-2000</v>
      </c>
    </row>
    <row r="85" spans="1:9" hidden="1" x14ac:dyDescent="0.25">
      <c r="A85" s="125">
        <v>3233</v>
      </c>
      <c r="B85" s="126"/>
      <c r="C85" s="127"/>
      <c r="D85" s="250" t="s">
        <v>148</v>
      </c>
      <c r="E85" s="162"/>
      <c r="F85" s="162"/>
      <c r="G85" s="74">
        <v>300</v>
      </c>
      <c r="H85" s="234">
        <v>300</v>
      </c>
      <c r="I85" s="66"/>
    </row>
    <row r="86" spans="1:9" hidden="1" x14ac:dyDescent="0.25">
      <c r="A86" s="125">
        <v>3234</v>
      </c>
      <c r="B86" s="126"/>
      <c r="C86" s="127"/>
      <c r="D86" s="250" t="s">
        <v>149</v>
      </c>
      <c r="E86" s="162"/>
      <c r="F86" s="162"/>
      <c r="G86" s="74">
        <v>3000</v>
      </c>
      <c r="H86" s="234">
        <v>1500</v>
      </c>
      <c r="I86" s="232">
        <v>-1500</v>
      </c>
    </row>
    <row r="87" spans="1:9" hidden="1" x14ac:dyDescent="0.25">
      <c r="A87" s="125">
        <v>3235</v>
      </c>
      <c r="B87" s="126"/>
      <c r="C87" s="127"/>
      <c r="D87" s="250" t="s">
        <v>150</v>
      </c>
      <c r="E87" s="162"/>
      <c r="F87" s="162"/>
      <c r="G87" s="74">
        <v>2000</v>
      </c>
      <c r="H87" s="234">
        <v>500</v>
      </c>
      <c r="I87" s="232">
        <v>-1500</v>
      </c>
    </row>
    <row r="88" spans="1:9" hidden="1" x14ac:dyDescent="0.25">
      <c r="A88" s="125">
        <v>3236</v>
      </c>
      <c r="B88" s="126"/>
      <c r="C88" s="127"/>
      <c r="D88" s="250" t="s">
        <v>151</v>
      </c>
      <c r="E88" s="162"/>
      <c r="F88" s="162"/>
      <c r="G88" s="74">
        <v>500</v>
      </c>
      <c r="H88" s="234">
        <v>500</v>
      </c>
      <c r="I88" s="66"/>
    </row>
    <row r="89" spans="1:9" hidden="1" x14ac:dyDescent="0.25">
      <c r="A89" s="125">
        <v>3237</v>
      </c>
      <c r="B89" s="126"/>
      <c r="C89" s="127"/>
      <c r="D89" s="250" t="s">
        <v>154</v>
      </c>
      <c r="E89" s="162"/>
      <c r="F89" s="162"/>
      <c r="G89" s="74">
        <v>1000</v>
      </c>
      <c r="H89" s="234">
        <v>1000</v>
      </c>
      <c r="I89" s="66"/>
    </row>
    <row r="90" spans="1:9" hidden="1" x14ac:dyDescent="0.25">
      <c r="A90" s="125">
        <v>3238</v>
      </c>
      <c r="B90" s="126"/>
      <c r="C90" s="127"/>
      <c r="D90" s="250" t="s">
        <v>155</v>
      </c>
      <c r="E90" s="162"/>
      <c r="F90" s="162"/>
      <c r="G90" s="74">
        <v>1500</v>
      </c>
      <c r="H90" s="234">
        <v>500</v>
      </c>
      <c r="I90" s="232">
        <v>-1000</v>
      </c>
    </row>
    <row r="91" spans="1:9" hidden="1" x14ac:dyDescent="0.25">
      <c r="A91" s="125">
        <v>3239</v>
      </c>
      <c r="B91" s="126"/>
      <c r="C91" s="127"/>
      <c r="D91" s="250" t="s">
        <v>156</v>
      </c>
      <c r="E91" s="162"/>
      <c r="F91" s="162"/>
      <c r="G91" s="74">
        <v>1000</v>
      </c>
      <c r="H91" s="234">
        <v>300</v>
      </c>
      <c r="I91" s="66">
        <v>-700</v>
      </c>
    </row>
    <row r="92" spans="1:9" hidden="1" x14ac:dyDescent="0.25">
      <c r="A92" s="125">
        <v>3291</v>
      </c>
      <c r="B92" s="126"/>
      <c r="C92" s="127"/>
      <c r="D92" s="250" t="s">
        <v>178</v>
      </c>
      <c r="E92" s="162"/>
      <c r="F92" s="162"/>
      <c r="G92" s="74">
        <v>100</v>
      </c>
      <c r="H92" s="234">
        <v>100</v>
      </c>
      <c r="I92" s="66"/>
    </row>
    <row r="93" spans="1:9" hidden="1" x14ac:dyDescent="0.25">
      <c r="A93" s="125">
        <v>3292</v>
      </c>
      <c r="B93" s="126"/>
      <c r="C93" s="127"/>
      <c r="D93" s="250" t="s">
        <v>157</v>
      </c>
      <c r="E93" s="162"/>
      <c r="F93" s="162"/>
      <c r="G93" s="74">
        <v>300</v>
      </c>
      <c r="H93" s="234">
        <v>300</v>
      </c>
      <c r="I93" s="66"/>
    </row>
    <row r="94" spans="1:9" hidden="1" x14ac:dyDescent="0.25">
      <c r="A94" s="125">
        <v>3293</v>
      </c>
      <c r="B94" s="126"/>
      <c r="C94" s="127"/>
      <c r="D94" s="250" t="s">
        <v>158</v>
      </c>
      <c r="E94" s="162"/>
      <c r="F94" s="162"/>
      <c r="G94" s="74">
        <v>100</v>
      </c>
      <c r="H94" s="234">
        <v>100</v>
      </c>
      <c r="I94" s="66"/>
    </row>
    <row r="95" spans="1:9" hidden="1" x14ac:dyDescent="0.25">
      <c r="A95" s="125">
        <v>3294</v>
      </c>
      <c r="B95" s="126"/>
      <c r="C95" s="127"/>
      <c r="D95" s="250" t="s">
        <v>159</v>
      </c>
      <c r="E95" s="162"/>
      <c r="F95" s="162"/>
      <c r="G95" s="74">
        <v>100</v>
      </c>
      <c r="H95" s="234">
        <v>100</v>
      </c>
      <c r="I95" s="66"/>
    </row>
    <row r="96" spans="1:9" hidden="1" x14ac:dyDescent="0.25">
      <c r="A96" s="125">
        <v>3295</v>
      </c>
      <c r="B96" s="126"/>
      <c r="C96" s="127"/>
      <c r="D96" s="250" t="s">
        <v>160</v>
      </c>
      <c r="E96" s="162"/>
      <c r="F96" s="162"/>
      <c r="G96" s="74">
        <v>100</v>
      </c>
      <c r="H96" s="234">
        <v>100</v>
      </c>
      <c r="I96" s="66"/>
    </row>
    <row r="97" spans="1:9" hidden="1" x14ac:dyDescent="0.25">
      <c r="A97" s="125">
        <v>3296</v>
      </c>
      <c r="B97" s="126"/>
      <c r="C97" s="127"/>
      <c r="D97" s="250" t="s">
        <v>179</v>
      </c>
      <c r="E97" s="162"/>
      <c r="F97" s="162"/>
      <c r="G97" s="74">
        <v>100</v>
      </c>
      <c r="H97" s="234">
        <v>100</v>
      </c>
      <c r="I97" s="66"/>
    </row>
    <row r="98" spans="1:9" hidden="1" x14ac:dyDescent="0.25">
      <c r="A98" s="125">
        <v>3299</v>
      </c>
      <c r="B98" s="126"/>
      <c r="C98" s="127"/>
      <c r="D98" s="250" t="s">
        <v>161</v>
      </c>
      <c r="E98" s="162"/>
      <c r="F98" s="162"/>
      <c r="G98" s="74">
        <v>200</v>
      </c>
      <c r="H98" s="234">
        <v>200</v>
      </c>
      <c r="I98" s="66"/>
    </row>
    <row r="99" spans="1:9" s="149" customFormat="1" x14ac:dyDescent="0.25">
      <c r="A99" s="159">
        <v>34</v>
      </c>
      <c r="B99" s="160"/>
      <c r="C99" s="161"/>
      <c r="D99" s="161" t="s">
        <v>120</v>
      </c>
      <c r="E99" s="162"/>
      <c r="F99" s="162"/>
      <c r="G99" s="163">
        <f>G100</f>
        <v>50</v>
      </c>
      <c r="H99" s="233">
        <f>H100</f>
        <v>50</v>
      </c>
      <c r="I99" s="162"/>
    </row>
    <row r="100" spans="1:9" s="149" customFormat="1" hidden="1" x14ac:dyDescent="0.25">
      <c r="A100" s="69">
        <v>3433</v>
      </c>
      <c r="B100" s="160"/>
      <c r="C100" s="161"/>
      <c r="D100" s="117" t="s">
        <v>180</v>
      </c>
      <c r="E100" s="162"/>
      <c r="F100" s="162"/>
      <c r="G100" s="74">
        <v>50</v>
      </c>
      <c r="H100" s="234">
        <v>50</v>
      </c>
      <c r="I100" s="162"/>
    </row>
    <row r="101" spans="1:9" x14ac:dyDescent="0.25">
      <c r="A101" s="159">
        <v>37</v>
      </c>
      <c r="B101" s="160"/>
      <c r="C101" s="161"/>
      <c r="D101" s="164" t="s">
        <v>140</v>
      </c>
      <c r="E101" s="162"/>
      <c r="F101" s="162"/>
      <c r="G101" s="163">
        <f>G102</f>
        <v>300</v>
      </c>
      <c r="H101" s="233">
        <f>H102</f>
        <v>300</v>
      </c>
      <c r="I101" s="66"/>
    </row>
    <row r="102" spans="1:9" hidden="1" x14ac:dyDescent="0.25">
      <c r="A102" s="166">
        <v>3722</v>
      </c>
      <c r="B102" s="167"/>
      <c r="C102" s="164"/>
      <c r="D102" s="117" t="s">
        <v>181</v>
      </c>
      <c r="E102" s="162"/>
      <c r="F102" s="162"/>
      <c r="G102" s="74">
        <v>300</v>
      </c>
      <c r="H102" s="234">
        <v>300</v>
      </c>
      <c r="I102" s="66"/>
    </row>
    <row r="103" spans="1:9" x14ac:dyDescent="0.25">
      <c r="A103" s="327">
        <v>4</v>
      </c>
      <c r="B103" s="328"/>
      <c r="C103" s="329"/>
      <c r="D103" s="68" t="s">
        <v>14</v>
      </c>
      <c r="E103" s="66"/>
      <c r="F103" s="66"/>
      <c r="G103" s="74">
        <f>SUM(G104)</f>
        <v>6100</v>
      </c>
      <c r="H103" s="234">
        <f>SUM(H104)</f>
        <v>30100</v>
      </c>
      <c r="I103" s="66"/>
    </row>
    <row r="104" spans="1:9" x14ac:dyDescent="0.25">
      <c r="A104" s="159">
        <v>42</v>
      </c>
      <c r="B104" s="160"/>
      <c r="C104" s="161"/>
      <c r="D104" s="161" t="s">
        <v>27</v>
      </c>
      <c r="E104" s="162"/>
      <c r="F104" s="162"/>
      <c r="G104" s="163">
        <f>SUM(G105:G109)</f>
        <v>6100</v>
      </c>
      <c r="H104" s="233">
        <f>SUM(H105:H109)</f>
        <v>30100</v>
      </c>
      <c r="I104" s="66"/>
    </row>
    <row r="105" spans="1:9" hidden="1" x14ac:dyDescent="0.25">
      <c r="A105" s="69">
        <v>4221</v>
      </c>
      <c r="B105" s="70"/>
      <c r="C105" s="68"/>
      <c r="D105" s="68" t="s">
        <v>182</v>
      </c>
      <c r="E105" s="66"/>
      <c r="F105" s="66"/>
      <c r="G105" s="74">
        <v>5000</v>
      </c>
      <c r="H105" s="234">
        <v>29000</v>
      </c>
      <c r="I105" s="232">
        <v>24000</v>
      </c>
    </row>
    <row r="106" spans="1:9" hidden="1" x14ac:dyDescent="0.25">
      <c r="A106" s="69">
        <v>4222</v>
      </c>
      <c r="B106" s="70"/>
      <c r="C106" s="68"/>
      <c r="D106" s="68" t="s">
        <v>183</v>
      </c>
      <c r="E106" s="66"/>
      <c r="F106" s="66"/>
      <c r="G106" s="74">
        <v>200</v>
      </c>
      <c r="H106" s="234">
        <v>200</v>
      </c>
      <c r="I106" s="66"/>
    </row>
    <row r="107" spans="1:9" hidden="1" x14ac:dyDescent="0.25">
      <c r="A107" s="69">
        <v>4226</v>
      </c>
      <c r="B107" s="70"/>
      <c r="C107" s="68"/>
      <c r="D107" s="68" t="s">
        <v>184</v>
      </c>
      <c r="E107" s="66"/>
      <c r="F107" s="66"/>
      <c r="G107" s="74">
        <v>200</v>
      </c>
      <c r="H107" s="234">
        <v>200</v>
      </c>
      <c r="I107" s="66"/>
    </row>
    <row r="108" spans="1:9" hidden="1" x14ac:dyDescent="0.25">
      <c r="A108" s="69">
        <v>4227</v>
      </c>
      <c r="B108" s="70"/>
      <c r="C108" s="68"/>
      <c r="D108" s="68" t="s">
        <v>185</v>
      </c>
      <c r="E108" s="66"/>
      <c r="F108" s="66"/>
      <c r="G108" s="74">
        <v>200</v>
      </c>
      <c r="H108" s="234">
        <v>200</v>
      </c>
      <c r="I108" s="66"/>
    </row>
    <row r="109" spans="1:9" hidden="1" x14ac:dyDescent="0.25">
      <c r="A109" s="69">
        <v>4241</v>
      </c>
      <c r="B109" s="70"/>
      <c r="C109" s="68"/>
      <c r="D109" s="68" t="s">
        <v>174</v>
      </c>
      <c r="E109" s="66"/>
      <c r="F109" s="66"/>
      <c r="G109" s="74">
        <v>500</v>
      </c>
      <c r="H109" s="234">
        <v>500</v>
      </c>
      <c r="I109" s="66"/>
    </row>
    <row r="110" spans="1:9" x14ac:dyDescent="0.25">
      <c r="A110" s="324" t="s">
        <v>122</v>
      </c>
      <c r="B110" s="325"/>
      <c r="C110" s="326"/>
      <c r="D110" s="76" t="s">
        <v>125</v>
      </c>
      <c r="E110" s="77"/>
      <c r="F110" s="77"/>
      <c r="G110" s="78">
        <f>SUM(G111)</f>
        <v>8500</v>
      </c>
      <c r="H110" s="235">
        <f>SUM(H111)</f>
        <v>8500</v>
      </c>
      <c r="I110" s="77"/>
    </row>
    <row r="111" spans="1:9" x14ac:dyDescent="0.25">
      <c r="A111" s="75">
        <v>3</v>
      </c>
      <c r="B111" s="85"/>
      <c r="C111" s="73"/>
      <c r="D111" s="68" t="s">
        <v>12</v>
      </c>
      <c r="E111" s="66"/>
      <c r="F111" s="66"/>
      <c r="G111" s="74">
        <f>G112+G115</f>
        <v>8500</v>
      </c>
      <c r="H111" s="234">
        <f>H112+H115</f>
        <v>8500</v>
      </c>
      <c r="I111" s="66"/>
    </row>
    <row r="112" spans="1:9" x14ac:dyDescent="0.25">
      <c r="A112" s="159">
        <v>31</v>
      </c>
      <c r="B112" s="160"/>
      <c r="C112" s="161"/>
      <c r="D112" s="161" t="s">
        <v>13</v>
      </c>
      <c r="E112" s="162"/>
      <c r="F112" s="162"/>
      <c r="G112" s="163">
        <v>3000</v>
      </c>
      <c r="H112" s="233">
        <v>3000</v>
      </c>
      <c r="I112" s="66"/>
    </row>
    <row r="113" spans="1:9" hidden="1" x14ac:dyDescent="0.25">
      <c r="A113" s="69">
        <v>3111</v>
      </c>
      <c r="B113" s="70"/>
      <c r="C113" s="68"/>
      <c r="D113" s="136" t="s">
        <v>168</v>
      </c>
      <c r="E113" s="66"/>
      <c r="F113" s="66"/>
      <c r="G113" s="74">
        <v>2500</v>
      </c>
      <c r="H113" s="234">
        <v>2500</v>
      </c>
      <c r="I113" s="66"/>
    </row>
    <row r="114" spans="1:9" hidden="1" x14ac:dyDescent="0.25">
      <c r="A114" s="69">
        <v>3132</v>
      </c>
      <c r="B114" s="70"/>
      <c r="C114" s="68"/>
      <c r="D114" s="68" t="s">
        <v>175</v>
      </c>
      <c r="E114" s="66"/>
      <c r="F114" s="66"/>
      <c r="G114" s="74">
        <v>500</v>
      </c>
      <c r="H114" s="234">
        <v>500</v>
      </c>
      <c r="I114" s="66"/>
    </row>
    <row r="115" spans="1:9" x14ac:dyDescent="0.25">
      <c r="A115" s="159">
        <v>32</v>
      </c>
      <c r="B115" s="160"/>
      <c r="C115" s="161"/>
      <c r="D115" s="161" t="s">
        <v>22</v>
      </c>
      <c r="E115" s="162"/>
      <c r="F115" s="162"/>
      <c r="G115" s="163">
        <v>5500</v>
      </c>
      <c r="H115" s="233">
        <v>5500</v>
      </c>
      <c r="I115" s="66"/>
    </row>
    <row r="116" spans="1:9" hidden="1" x14ac:dyDescent="0.25">
      <c r="A116" s="69">
        <v>3222</v>
      </c>
      <c r="B116" s="70"/>
      <c r="C116" s="68"/>
      <c r="D116" s="68" t="s">
        <v>177</v>
      </c>
      <c r="E116" s="66"/>
      <c r="F116" s="66"/>
      <c r="G116" s="74">
        <v>5500</v>
      </c>
      <c r="H116" s="234">
        <v>5500</v>
      </c>
      <c r="I116" s="66"/>
    </row>
    <row r="117" spans="1:9" x14ac:dyDescent="0.25">
      <c r="A117" s="324" t="s">
        <v>126</v>
      </c>
      <c r="B117" s="325"/>
      <c r="C117" s="326"/>
      <c r="D117" s="76" t="s">
        <v>127</v>
      </c>
      <c r="E117" s="77"/>
      <c r="F117" s="77"/>
      <c r="G117" s="78">
        <f>SUM(G118)</f>
        <v>6700</v>
      </c>
      <c r="H117" s="235">
        <f>SUM(H118)</f>
        <v>6700</v>
      </c>
      <c r="I117" s="77"/>
    </row>
    <row r="118" spans="1:9" x14ac:dyDescent="0.25">
      <c r="A118" s="248">
        <v>3</v>
      </c>
      <c r="B118" s="64"/>
      <c r="C118" s="65"/>
      <c r="D118" s="68" t="s">
        <v>12</v>
      </c>
      <c r="E118" s="66"/>
      <c r="F118" s="66"/>
      <c r="G118" s="74">
        <f>G119+G122</f>
        <v>6700</v>
      </c>
      <c r="H118" s="234">
        <f>H119+H122</f>
        <v>6700</v>
      </c>
      <c r="I118" s="66"/>
    </row>
    <row r="119" spans="1:9" x14ac:dyDescent="0.25">
      <c r="A119" s="165">
        <v>31</v>
      </c>
      <c r="B119" s="169"/>
      <c r="C119" s="170"/>
      <c r="D119" s="161" t="s">
        <v>13</v>
      </c>
      <c r="E119" s="162"/>
      <c r="F119" s="162"/>
      <c r="G119" s="163">
        <f>G120+G121</f>
        <v>6600</v>
      </c>
      <c r="H119" s="233">
        <f>H120+H121</f>
        <v>6600</v>
      </c>
      <c r="I119" s="66"/>
    </row>
    <row r="120" spans="1:9" hidden="1" x14ac:dyDescent="0.25">
      <c r="A120" s="69">
        <v>3111</v>
      </c>
      <c r="B120" s="64"/>
      <c r="C120" s="65"/>
      <c r="D120" s="68" t="s">
        <v>168</v>
      </c>
      <c r="E120" s="66"/>
      <c r="F120" s="66"/>
      <c r="G120" s="74">
        <v>5650</v>
      </c>
      <c r="H120" s="234">
        <v>5650</v>
      </c>
      <c r="I120" s="66"/>
    </row>
    <row r="121" spans="1:9" hidden="1" x14ac:dyDescent="0.25">
      <c r="A121" s="71">
        <v>3132</v>
      </c>
      <c r="B121" s="132"/>
      <c r="C121" s="67"/>
      <c r="D121" s="68" t="s">
        <v>175</v>
      </c>
      <c r="E121" s="66"/>
      <c r="F121" s="66"/>
      <c r="G121" s="74">
        <v>950</v>
      </c>
      <c r="H121" s="234">
        <v>950</v>
      </c>
      <c r="I121" s="66"/>
    </row>
    <row r="122" spans="1:9" x14ac:dyDescent="0.25">
      <c r="A122" s="159">
        <v>32</v>
      </c>
      <c r="B122" s="171"/>
      <c r="C122" s="172"/>
      <c r="D122" s="161" t="s">
        <v>22</v>
      </c>
      <c r="E122" s="162"/>
      <c r="F122" s="162"/>
      <c r="G122" s="163">
        <f>G123</f>
        <v>100</v>
      </c>
      <c r="H122" s="233">
        <f>H123</f>
        <v>100</v>
      </c>
      <c r="I122" s="66"/>
    </row>
    <row r="123" spans="1:9" hidden="1" x14ac:dyDescent="0.25">
      <c r="A123" s="69">
        <v>3212</v>
      </c>
      <c r="B123" s="64"/>
      <c r="C123" s="65"/>
      <c r="D123" s="68" t="s">
        <v>173</v>
      </c>
      <c r="E123" s="66"/>
      <c r="F123" s="66"/>
      <c r="G123" s="74">
        <v>100</v>
      </c>
      <c r="H123" s="234">
        <v>100</v>
      </c>
      <c r="I123" s="66"/>
    </row>
    <row r="124" spans="1:9" x14ac:dyDescent="0.25">
      <c r="A124" s="330" t="s">
        <v>90</v>
      </c>
      <c r="B124" s="331"/>
      <c r="C124" s="332"/>
      <c r="D124" s="88" t="s">
        <v>91</v>
      </c>
      <c r="E124" s="89"/>
      <c r="F124" s="89"/>
      <c r="G124" s="90">
        <f>SUM(G125,G132,G141,G150,G158,G173,G201,G211,G192)</f>
        <v>251238.49</v>
      </c>
      <c r="H124" s="242">
        <f>SUM(H125,H132,H141,H150,H158,H173,H201,H211,H192)</f>
        <v>208038.49</v>
      </c>
      <c r="I124" s="89"/>
    </row>
    <row r="125" spans="1:9" x14ac:dyDescent="0.25">
      <c r="A125" s="325" t="s">
        <v>92</v>
      </c>
      <c r="B125" s="325"/>
      <c r="C125" s="326"/>
      <c r="D125" s="84" t="s">
        <v>88</v>
      </c>
      <c r="E125" s="77"/>
      <c r="F125" s="77"/>
      <c r="G125" s="78">
        <f>SUM(G126)</f>
        <v>5100</v>
      </c>
      <c r="H125" s="235">
        <f>SUM(H126)</f>
        <v>1500</v>
      </c>
      <c r="I125" s="236">
        <v>-3600</v>
      </c>
    </row>
    <row r="126" spans="1:9" x14ac:dyDescent="0.25">
      <c r="A126" s="248">
        <v>3</v>
      </c>
      <c r="B126" s="70"/>
      <c r="C126" s="70"/>
      <c r="D126" s="133" t="s">
        <v>12</v>
      </c>
      <c r="E126" s="66"/>
      <c r="F126" s="66"/>
      <c r="G126" s="74">
        <f>G127+G130</f>
        <v>5100</v>
      </c>
      <c r="H126" s="234">
        <f>H127+H130</f>
        <v>1500</v>
      </c>
      <c r="I126" s="66"/>
    </row>
    <row r="127" spans="1:9" x14ac:dyDescent="0.25">
      <c r="A127" s="174">
        <v>31</v>
      </c>
      <c r="B127" s="175"/>
      <c r="C127" s="175"/>
      <c r="D127" s="176" t="s">
        <v>13</v>
      </c>
      <c r="E127" s="162"/>
      <c r="F127" s="162"/>
      <c r="G127" s="163">
        <f>G128+G129</f>
        <v>4900</v>
      </c>
      <c r="H127" s="233">
        <f>H128+H129</f>
        <v>1300</v>
      </c>
      <c r="I127" s="66"/>
    </row>
    <row r="128" spans="1:9" hidden="1" x14ac:dyDescent="0.25">
      <c r="A128" s="173">
        <v>3111</v>
      </c>
      <c r="B128" s="70"/>
      <c r="C128" s="70"/>
      <c r="D128" s="133" t="s">
        <v>168</v>
      </c>
      <c r="E128" s="66"/>
      <c r="F128" s="66"/>
      <c r="G128" s="74">
        <v>4200</v>
      </c>
      <c r="H128" s="234">
        <v>1100</v>
      </c>
      <c r="I128" s="232">
        <v>-3100</v>
      </c>
    </row>
    <row r="129" spans="1:9" hidden="1" x14ac:dyDescent="0.25">
      <c r="A129" s="87">
        <v>3132</v>
      </c>
      <c r="B129" s="85"/>
      <c r="C129" s="85"/>
      <c r="D129" s="133" t="s">
        <v>175</v>
      </c>
      <c r="E129" s="66"/>
      <c r="F129" s="66"/>
      <c r="G129" s="74">
        <v>700</v>
      </c>
      <c r="H129" s="234">
        <v>200</v>
      </c>
      <c r="I129" s="66">
        <v>-500</v>
      </c>
    </row>
    <row r="130" spans="1:9" x14ac:dyDescent="0.25">
      <c r="A130" s="159">
        <v>32</v>
      </c>
      <c r="B130" s="160"/>
      <c r="C130" s="161"/>
      <c r="D130" s="161" t="s">
        <v>22</v>
      </c>
      <c r="E130" s="162"/>
      <c r="F130" s="162"/>
      <c r="G130" s="163">
        <f>G131</f>
        <v>200</v>
      </c>
      <c r="H130" s="233">
        <f>H131</f>
        <v>200</v>
      </c>
      <c r="I130" s="66"/>
    </row>
    <row r="131" spans="1:9" hidden="1" x14ac:dyDescent="0.25">
      <c r="A131" s="173">
        <v>3221</v>
      </c>
      <c r="B131" s="70"/>
      <c r="C131" s="68"/>
      <c r="D131" s="68" t="s">
        <v>165</v>
      </c>
      <c r="E131" s="66"/>
      <c r="F131" s="66"/>
      <c r="G131" s="74">
        <v>200</v>
      </c>
      <c r="H131" s="234">
        <v>200</v>
      </c>
      <c r="I131" s="66"/>
    </row>
    <row r="132" spans="1:9" x14ac:dyDescent="0.25">
      <c r="A132" s="325" t="s">
        <v>128</v>
      </c>
      <c r="B132" s="325"/>
      <c r="C132" s="326"/>
      <c r="D132" s="84" t="s">
        <v>129</v>
      </c>
      <c r="E132" s="77"/>
      <c r="F132" s="77"/>
      <c r="G132" s="78">
        <f>SUM(G133,G139)</f>
        <v>3000</v>
      </c>
      <c r="H132" s="235">
        <f>SUM(H133,H139)</f>
        <v>4800</v>
      </c>
      <c r="I132" s="236">
        <v>1800</v>
      </c>
    </row>
    <row r="133" spans="1:9" x14ac:dyDescent="0.25">
      <c r="A133" s="248">
        <v>3</v>
      </c>
      <c r="B133" s="70"/>
      <c r="C133" s="68"/>
      <c r="D133" s="255" t="s">
        <v>12</v>
      </c>
      <c r="E133" s="66"/>
      <c r="F133" s="66"/>
      <c r="G133" s="74">
        <f>SUM(G134)</f>
        <v>3000</v>
      </c>
      <c r="H133" s="234">
        <f>SUM(H134)</f>
        <v>4800</v>
      </c>
      <c r="I133" s="66"/>
    </row>
    <row r="134" spans="1:9" x14ac:dyDescent="0.25">
      <c r="A134" s="184">
        <v>32</v>
      </c>
      <c r="B134" s="160"/>
      <c r="C134" s="161"/>
      <c r="D134" s="185" t="s">
        <v>22</v>
      </c>
      <c r="E134" s="162"/>
      <c r="F134" s="162"/>
      <c r="G134" s="163">
        <f>G135+G136+G137+G138</f>
        <v>3000</v>
      </c>
      <c r="H134" s="233">
        <f>H135+H136+H137+H138</f>
        <v>4800</v>
      </c>
      <c r="I134" s="66"/>
    </row>
    <row r="135" spans="1:9" hidden="1" x14ac:dyDescent="0.25">
      <c r="A135" s="173">
        <v>3221</v>
      </c>
      <c r="B135" s="70"/>
      <c r="C135" s="68"/>
      <c r="D135" s="83" t="s">
        <v>165</v>
      </c>
      <c r="E135" s="66"/>
      <c r="F135" s="66"/>
      <c r="G135" s="74">
        <v>700</v>
      </c>
      <c r="H135" s="234">
        <v>1500</v>
      </c>
      <c r="I135" s="66">
        <v>800</v>
      </c>
    </row>
    <row r="136" spans="1:9" hidden="1" x14ac:dyDescent="0.25">
      <c r="A136" s="177">
        <v>3224</v>
      </c>
      <c r="B136" s="178"/>
      <c r="C136" s="179"/>
      <c r="D136" s="83" t="s">
        <v>166</v>
      </c>
      <c r="E136" s="66"/>
      <c r="F136" s="66"/>
      <c r="G136" s="74">
        <v>400</v>
      </c>
      <c r="H136" s="234">
        <v>1400</v>
      </c>
      <c r="I136" s="232">
        <v>1000</v>
      </c>
    </row>
    <row r="137" spans="1:9" hidden="1" x14ac:dyDescent="0.25">
      <c r="A137" s="173">
        <v>3225</v>
      </c>
      <c r="B137" s="70"/>
      <c r="C137" s="68"/>
      <c r="D137" s="83" t="s">
        <v>167</v>
      </c>
      <c r="E137" s="66"/>
      <c r="F137" s="66"/>
      <c r="G137" s="74">
        <v>500</v>
      </c>
      <c r="H137" s="234">
        <v>500</v>
      </c>
      <c r="I137" s="66"/>
    </row>
    <row r="138" spans="1:9" hidden="1" x14ac:dyDescent="0.25">
      <c r="A138" s="181">
        <v>3232</v>
      </c>
      <c r="B138" s="182"/>
      <c r="C138" s="117"/>
      <c r="D138" s="183" t="s">
        <v>147</v>
      </c>
      <c r="E138" s="66"/>
      <c r="F138" s="66"/>
      <c r="G138" s="74">
        <v>1400</v>
      </c>
      <c r="H138" s="234">
        <v>1400</v>
      </c>
      <c r="I138" s="66"/>
    </row>
    <row r="139" spans="1:9" x14ac:dyDescent="0.25">
      <c r="A139" s="248">
        <v>4</v>
      </c>
      <c r="B139" s="70"/>
      <c r="C139" s="68"/>
      <c r="D139" s="68" t="s">
        <v>14</v>
      </c>
      <c r="E139" s="66"/>
      <c r="F139" s="66"/>
      <c r="G139" s="74">
        <f>SUM(G140)</f>
        <v>0</v>
      </c>
      <c r="H139" s="234">
        <f>SUM(H140)</f>
        <v>0</v>
      </c>
      <c r="I139" s="66"/>
    </row>
    <row r="140" spans="1:9" x14ac:dyDescent="0.25">
      <c r="A140" s="87">
        <v>42</v>
      </c>
      <c r="B140" s="85"/>
      <c r="C140" s="85"/>
      <c r="D140" s="83" t="s">
        <v>27</v>
      </c>
      <c r="E140" s="66"/>
      <c r="F140" s="66"/>
      <c r="G140" s="74">
        <v>0</v>
      </c>
      <c r="H140" s="234">
        <v>0</v>
      </c>
      <c r="I140" s="66"/>
    </row>
    <row r="141" spans="1:9" x14ac:dyDescent="0.25">
      <c r="A141" s="324" t="s">
        <v>123</v>
      </c>
      <c r="B141" s="325"/>
      <c r="C141" s="326"/>
      <c r="D141" s="84" t="s">
        <v>124</v>
      </c>
      <c r="E141" s="77"/>
      <c r="F141" s="77"/>
      <c r="G141" s="78">
        <f>SUM(G142,G148)</f>
        <v>5000</v>
      </c>
      <c r="H141" s="235">
        <f>SUM(H142,H148)</f>
        <v>5000</v>
      </c>
      <c r="I141" s="77"/>
    </row>
    <row r="142" spans="1:9" x14ac:dyDescent="0.25">
      <c r="A142" s="248">
        <v>3</v>
      </c>
      <c r="B142" s="70"/>
      <c r="C142" s="68"/>
      <c r="D142" s="255" t="s">
        <v>12</v>
      </c>
      <c r="E142" s="66"/>
      <c r="F142" s="66"/>
      <c r="G142" s="74">
        <f>SUM(G143:G144)</f>
        <v>5000</v>
      </c>
      <c r="H142" s="234">
        <f>SUM(H143:H144)</f>
        <v>5000</v>
      </c>
      <c r="I142" s="66"/>
    </row>
    <row r="143" spans="1:9" x14ac:dyDescent="0.25">
      <c r="A143" s="87">
        <v>31</v>
      </c>
      <c r="B143" s="85"/>
      <c r="C143" s="85"/>
      <c r="D143" s="133" t="s">
        <v>13</v>
      </c>
      <c r="E143" s="66"/>
      <c r="F143" s="66"/>
      <c r="G143" s="74">
        <v>0</v>
      </c>
      <c r="H143" s="234">
        <v>0</v>
      </c>
      <c r="I143" s="66"/>
    </row>
    <row r="144" spans="1:9" x14ac:dyDescent="0.25">
      <c r="A144" s="159">
        <v>32</v>
      </c>
      <c r="B144" s="160"/>
      <c r="C144" s="161"/>
      <c r="D144" s="161" t="s">
        <v>22</v>
      </c>
      <c r="E144" s="162"/>
      <c r="F144" s="162"/>
      <c r="G144" s="163">
        <f>G145+G146+G147</f>
        <v>5000</v>
      </c>
      <c r="H144" s="233">
        <f>H145+H146+H147</f>
        <v>5000</v>
      </c>
      <c r="I144" s="66"/>
    </row>
    <row r="145" spans="1:9" hidden="1" x14ac:dyDescent="0.25">
      <c r="A145" s="181">
        <v>3211</v>
      </c>
      <c r="B145" s="182"/>
      <c r="C145" s="117"/>
      <c r="D145" s="83" t="s">
        <v>143</v>
      </c>
      <c r="E145" s="66"/>
      <c r="F145" s="66"/>
      <c r="G145" s="74">
        <v>1000</v>
      </c>
      <c r="H145" s="234">
        <v>1000</v>
      </c>
      <c r="I145" s="66"/>
    </row>
    <row r="146" spans="1:9" hidden="1" x14ac:dyDescent="0.25">
      <c r="A146" s="173">
        <v>3221</v>
      </c>
      <c r="B146" s="70"/>
      <c r="C146" s="68"/>
      <c r="D146" s="83" t="s">
        <v>165</v>
      </c>
      <c r="E146" s="66"/>
      <c r="F146" s="66"/>
      <c r="G146" s="74">
        <v>1000</v>
      </c>
      <c r="H146" s="234">
        <v>1000</v>
      </c>
      <c r="I146" s="66"/>
    </row>
    <row r="147" spans="1:9" hidden="1" x14ac:dyDescent="0.25">
      <c r="A147" s="173">
        <v>3222</v>
      </c>
      <c r="B147" s="70"/>
      <c r="C147" s="70"/>
      <c r="D147" s="83" t="s">
        <v>177</v>
      </c>
      <c r="E147" s="66"/>
      <c r="F147" s="66"/>
      <c r="G147" s="74">
        <v>3000</v>
      </c>
      <c r="H147" s="234">
        <v>3000</v>
      </c>
      <c r="I147" s="66"/>
    </row>
    <row r="148" spans="1:9" x14ac:dyDescent="0.25">
      <c r="A148" s="86">
        <v>4</v>
      </c>
      <c r="B148" s="85"/>
      <c r="C148" s="85"/>
      <c r="D148" s="183" t="s">
        <v>14</v>
      </c>
      <c r="E148" s="66"/>
      <c r="F148" s="66"/>
      <c r="G148" s="74">
        <f>SUM(G149)</f>
        <v>0</v>
      </c>
      <c r="H148" s="234">
        <f>SUM(H149)</f>
        <v>0</v>
      </c>
      <c r="I148" s="66"/>
    </row>
    <row r="149" spans="1:9" x14ac:dyDescent="0.25">
      <c r="A149" s="69">
        <v>42</v>
      </c>
      <c r="B149" s="70"/>
      <c r="C149" s="68"/>
      <c r="D149" s="68" t="s">
        <v>27</v>
      </c>
      <c r="E149" s="66"/>
      <c r="F149" s="66"/>
      <c r="G149" s="74">
        <v>0</v>
      </c>
      <c r="H149" s="234">
        <v>0</v>
      </c>
      <c r="I149" s="66"/>
    </row>
    <row r="150" spans="1:9" x14ac:dyDescent="0.25">
      <c r="A150" s="325" t="s">
        <v>93</v>
      </c>
      <c r="B150" s="325"/>
      <c r="C150" s="326"/>
      <c r="D150" s="84" t="s">
        <v>141</v>
      </c>
      <c r="E150" s="77"/>
      <c r="F150" s="77"/>
      <c r="G150" s="78">
        <f>SUM(G151,G155)</f>
        <v>8738.49</v>
      </c>
      <c r="H150" s="235">
        <f>SUM(H151,H155)</f>
        <v>8738.49</v>
      </c>
      <c r="I150" s="77"/>
    </row>
    <row r="151" spans="1:9" x14ac:dyDescent="0.25">
      <c r="A151" s="248">
        <v>3</v>
      </c>
      <c r="B151" s="70"/>
      <c r="C151" s="68"/>
      <c r="D151" s="255" t="s">
        <v>12</v>
      </c>
      <c r="E151" s="66"/>
      <c r="F151" s="66"/>
      <c r="G151" s="74">
        <f>SUM(G152)</f>
        <v>2738.49</v>
      </c>
      <c r="H151" s="234">
        <f>SUM(H152)</f>
        <v>2738.49</v>
      </c>
      <c r="I151" s="66"/>
    </row>
    <row r="152" spans="1:9" x14ac:dyDescent="0.25">
      <c r="A152" s="186">
        <v>32</v>
      </c>
      <c r="B152" s="187"/>
      <c r="C152" s="187"/>
      <c r="D152" s="190" t="s">
        <v>22</v>
      </c>
      <c r="E152" s="188"/>
      <c r="F152" s="188"/>
      <c r="G152" s="189">
        <f>G153+G154</f>
        <v>2738.49</v>
      </c>
      <c r="H152" s="237">
        <f>H153+H154</f>
        <v>2738.49</v>
      </c>
      <c r="I152" s="92"/>
    </row>
    <row r="153" spans="1:9" hidden="1" x14ac:dyDescent="0.25">
      <c r="A153" s="197">
        <v>3221</v>
      </c>
      <c r="B153" s="193"/>
      <c r="C153" s="193"/>
      <c r="D153" s="196" t="s">
        <v>165</v>
      </c>
      <c r="E153" s="194"/>
      <c r="F153" s="194"/>
      <c r="G153" s="200">
        <v>1738.49</v>
      </c>
      <c r="H153" s="238">
        <v>1738.49</v>
      </c>
      <c r="I153" s="196"/>
    </row>
    <row r="154" spans="1:9" hidden="1" x14ac:dyDescent="0.25">
      <c r="A154" s="198">
        <v>3222</v>
      </c>
      <c r="B154" s="195"/>
      <c r="C154" s="195"/>
      <c r="D154" s="196" t="s">
        <v>177</v>
      </c>
      <c r="E154" s="194"/>
      <c r="F154" s="194"/>
      <c r="G154" s="200">
        <v>1000</v>
      </c>
      <c r="H154" s="238">
        <v>1000</v>
      </c>
      <c r="I154" s="196"/>
    </row>
    <row r="155" spans="1:9" x14ac:dyDescent="0.25">
      <c r="A155" s="248">
        <v>4</v>
      </c>
      <c r="B155" s="160"/>
      <c r="C155" s="161"/>
      <c r="D155" s="255" t="s">
        <v>14</v>
      </c>
      <c r="E155" s="162"/>
      <c r="F155" s="162"/>
      <c r="G155" s="74">
        <f>SUM(G156)</f>
        <v>6000</v>
      </c>
      <c r="H155" s="234">
        <f>SUM(H156)</f>
        <v>6000</v>
      </c>
      <c r="I155" s="66"/>
    </row>
    <row r="156" spans="1:9" x14ac:dyDescent="0.25">
      <c r="A156" s="191">
        <v>42</v>
      </c>
      <c r="B156" s="192"/>
      <c r="C156" s="192"/>
      <c r="D156" s="201" t="s">
        <v>27</v>
      </c>
      <c r="E156" s="188"/>
      <c r="F156" s="188"/>
      <c r="G156" s="189">
        <v>6000</v>
      </c>
      <c r="H156" s="237">
        <v>6000</v>
      </c>
      <c r="I156" s="92"/>
    </row>
    <row r="157" spans="1:9" s="199" customFormat="1" hidden="1" x14ac:dyDescent="0.25">
      <c r="A157" s="198">
        <v>4221</v>
      </c>
      <c r="B157" s="195"/>
      <c r="C157" s="195"/>
      <c r="D157" s="202" t="s">
        <v>182</v>
      </c>
      <c r="E157" s="194"/>
      <c r="F157" s="194"/>
      <c r="G157" s="200">
        <v>6000</v>
      </c>
      <c r="H157" s="238">
        <v>6000</v>
      </c>
      <c r="I157" s="196"/>
    </row>
    <row r="158" spans="1:9" x14ac:dyDescent="0.25">
      <c r="A158" s="325" t="s">
        <v>131</v>
      </c>
      <c r="B158" s="325"/>
      <c r="C158" s="326"/>
      <c r="D158" s="84" t="s">
        <v>130</v>
      </c>
      <c r="E158" s="77"/>
      <c r="F158" s="77"/>
      <c r="G158" s="78">
        <f>SUM(G159)</f>
        <v>4100</v>
      </c>
      <c r="H158" s="235">
        <f>SUM(H159)</f>
        <v>3100</v>
      </c>
      <c r="I158" s="236">
        <v>-1000</v>
      </c>
    </row>
    <row r="159" spans="1:9" x14ac:dyDescent="0.25">
      <c r="A159" s="248">
        <v>3</v>
      </c>
      <c r="B159" s="70"/>
      <c r="C159" s="68"/>
      <c r="D159" s="255" t="s">
        <v>12</v>
      </c>
      <c r="E159" s="66"/>
      <c r="F159" s="66"/>
      <c r="G159" s="74">
        <f>SUM(G160:G161)</f>
        <v>4100</v>
      </c>
      <c r="H159" s="234">
        <f>SUM(H160:H161)</f>
        <v>3100</v>
      </c>
      <c r="I159" s="66"/>
    </row>
    <row r="160" spans="1:9" x14ac:dyDescent="0.25">
      <c r="A160" s="87">
        <v>31</v>
      </c>
      <c r="B160" s="85"/>
      <c r="C160" s="85"/>
      <c r="D160" s="83" t="s">
        <v>13</v>
      </c>
      <c r="E160" s="66"/>
      <c r="F160" s="66"/>
      <c r="G160" s="74">
        <v>0</v>
      </c>
      <c r="H160" s="234">
        <v>0</v>
      </c>
      <c r="I160" s="66"/>
    </row>
    <row r="161" spans="1:9" x14ac:dyDescent="0.25">
      <c r="A161" s="159">
        <v>32</v>
      </c>
      <c r="B161" s="160"/>
      <c r="C161" s="161"/>
      <c r="D161" s="185" t="s">
        <v>22</v>
      </c>
      <c r="E161" s="162"/>
      <c r="F161" s="162"/>
      <c r="G161" s="163">
        <f>SUM(G162:G172)</f>
        <v>4100</v>
      </c>
      <c r="H161" s="233">
        <f>SUM(H162:H172)</f>
        <v>3100</v>
      </c>
      <c r="I161" s="66"/>
    </row>
    <row r="162" spans="1:9" hidden="1" x14ac:dyDescent="0.25">
      <c r="A162" s="173">
        <v>3211</v>
      </c>
      <c r="B162" s="70"/>
      <c r="C162" s="68"/>
      <c r="D162" s="83" t="s">
        <v>143</v>
      </c>
      <c r="E162" s="66"/>
      <c r="F162" s="66"/>
      <c r="G162" s="74">
        <v>200</v>
      </c>
      <c r="H162" s="234">
        <v>200</v>
      </c>
      <c r="I162" s="66"/>
    </row>
    <row r="163" spans="1:9" hidden="1" x14ac:dyDescent="0.25">
      <c r="A163" s="173">
        <v>3221</v>
      </c>
      <c r="B163" s="70"/>
      <c r="C163" s="68"/>
      <c r="D163" s="83" t="s">
        <v>165</v>
      </c>
      <c r="E163" s="66"/>
      <c r="F163" s="66"/>
      <c r="G163" s="74">
        <v>500</v>
      </c>
      <c r="H163" s="234">
        <v>500</v>
      </c>
      <c r="I163" s="66"/>
    </row>
    <row r="164" spans="1:9" hidden="1" x14ac:dyDescent="0.25">
      <c r="A164" s="173">
        <v>3222</v>
      </c>
      <c r="B164" s="70"/>
      <c r="C164" s="68"/>
      <c r="D164" s="83" t="s">
        <v>177</v>
      </c>
      <c r="E164" s="66"/>
      <c r="F164" s="66"/>
      <c r="G164" s="74">
        <v>100</v>
      </c>
      <c r="H164" s="234">
        <v>100</v>
      </c>
      <c r="I164" s="66"/>
    </row>
    <row r="165" spans="1:9" hidden="1" x14ac:dyDescent="0.25">
      <c r="A165" s="173">
        <v>3231</v>
      </c>
      <c r="B165" s="70"/>
      <c r="C165" s="68"/>
      <c r="D165" s="83" t="s">
        <v>186</v>
      </c>
      <c r="E165" s="66"/>
      <c r="F165" s="66"/>
      <c r="G165" s="74">
        <v>1300</v>
      </c>
      <c r="H165" s="234">
        <v>1000</v>
      </c>
      <c r="I165" s="66">
        <v>-300</v>
      </c>
    </row>
    <row r="166" spans="1:9" hidden="1" x14ac:dyDescent="0.25">
      <c r="A166" s="173">
        <v>3233</v>
      </c>
      <c r="B166" s="70"/>
      <c r="C166" s="68"/>
      <c r="D166" s="83" t="s">
        <v>148</v>
      </c>
      <c r="E166" s="66"/>
      <c r="F166" s="66"/>
      <c r="G166" s="74">
        <v>100</v>
      </c>
      <c r="H166" s="234">
        <v>100</v>
      </c>
      <c r="I166" s="66"/>
    </row>
    <row r="167" spans="1:9" hidden="1" x14ac:dyDescent="0.25">
      <c r="A167" s="173">
        <v>3235</v>
      </c>
      <c r="B167" s="70"/>
      <c r="C167" s="68"/>
      <c r="D167" s="83" t="s">
        <v>150</v>
      </c>
      <c r="E167" s="66"/>
      <c r="F167" s="66"/>
      <c r="G167" s="74">
        <v>100</v>
      </c>
      <c r="H167" s="234">
        <v>100</v>
      </c>
      <c r="I167" s="66"/>
    </row>
    <row r="168" spans="1:9" hidden="1" x14ac:dyDescent="0.25">
      <c r="A168" s="173">
        <v>3237</v>
      </c>
      <c r="B168" s="70"/>
      <c r="C168" s="68"/>
      <c r="D168" s="83" t="s">
        <v>154</v>
      </c>
      <c r="E168" s="66"/>
      <c r="F168" s="66"/>
      <c r="G168" s="74">
        <v>300</v>
      </c>
      <c r="H168" s="234">
        <v>100</v>
      </c>
      <c r="I168" s="66">
        <v>-200</v>
      </c>
    </row>
    <row r="169" spans="1:9" hidden="1" x14ac:dyDescent="0.25">
      <c r="A169" s="173">
        <v>3239</v>
      </c>
      <c r="B169" s="70"/>
      <c r="C169" s="68"/>
      <c r="D169" s="83" t="s">
        <v>156</v>
      </c>
      <c r="E169" s="66"/>
      <c r="F169" s="66"/>
      <c r="G169" s="74">
        <v>500</v>
      </c>
      <c r="H169" s="234">
        <v>500</v>
      </c>
      <c r="I169" s="66"/>
    </row>
    <row r="170" spans="1:9" hidden="1" x14ac:dyDescent="0.25">
      <c r="A170" s="173">
        <v>3291</v>
      </c>
      <c r="B170" s="70"/>
      <c r="C170" s="68"/>
      <c r="D170" s="83" t="s">
        <v>187</v>
      </c>
      <c r="E170" s="66"/>
      <c r="F170" s="66"/>
      <c r="G170" s="74">
        <v>300</v>
      </c>
      <c r="H170" s="234">
        <v>300</v>
      </c>
      <c r="I170" s="66"/>
    </row>
    <row r="171" spans="1:9" hidden="1" x14ac:dyDescent="0.25">
      <c r="A171" s="173">
        <v>3293</v>
      </c>
      <c r="B171" s="70"/>
      <c r="C171" s="68"/>
      <c r="D171" s="83" t="s">
        <v>158</v>
      </c>
      <c r="E171" s="66"/>
      <c r="F171" s="66"/>
      <c r="G171" s="74">
        <v>100</v>
      </c>
      <c r="H171" s="234">
        <v>100</v>
      </c>
      <c r="I171" s="66"/>
    </row>
    <row r="172" spans="1:9" hidden="1" x14ac:dyDescent="0.25">
      <c r="A172" s="173">
        <v>3299</v>
      </c>
      <c r="B172" s="70"/>
      <c r="C172" s="68"/>
      <c r="D172" s="83" t="s">
        <v>161</v>
      </c>
      <c r="E172" s="66"/>
      <c r="F172" s="66"/>
      <c r="G172" s="74">
        <v>600</v>
      </c>
      <c r="H172" s="234">
        <v>100</v>
      </c>
      <c r="I172" s="66">
        <v>-500</v>
      </c>
    </row>
    <row r="173" spans="1:9" x14ac:dyDescent="0.25">
      <c r="A173" s="325" t="s">
        <v>122</v>
      </c>
      <c r="B173" s="325"/>
      <c r="C173" s="326"/>
      <c r="D173" s="84" t="s">
        <v>132</v>
      </c>
      <c r="E173" s="77"/>
      <c r="F173" s="77"/>
      <c r="G173" s="78">
        <f>SUM(G174,G189)</f>
        <v>176000</v>
      </c>
      <c r="H173" s="235">
        <f>SUM(H174,H189)</f>
        <v>138200</v>
      </c>
      <c r="I173" s="236">
        <v>-37800</v>
      </c>
    </row>
    <row r="174" spans="1:9" x14ac:dyDescent="0.25">
      <c r="A174" s="248">
        <v>3</v>
      </c>
      <c r="B174" s="70"/>
      <c r="C174" s="68"/>
      <c r="D174" s="83" t="s">
        <v>12</v>
      </c>
      <c r="E174" s="66"/>
      <c r="F174" s="66"/>
      <c r="G174" s="74">
        <f>G175+G179+G185</f>
        <v>154000</v>
      </c>
      <c r="H174" s="234">
        <f>H175+H179+H185+H187</f>
        <v>128200</v>
      </c>
      <c r="I174" s="66"/>
    </row>
    <row r="175" spans="1:9" x14ac:dyDescent="0.25">
      <c r="A175" s="203">
        <v>31</v>
      </c>
      <c r="B175" s="171"/>
      <c r="C175" s="172"/>
      <c r="D175" s="162" t="s">
        <v>13</v>
      </c>
      <c r="E175" s="162"/>
      <c r="F175" s="162"/>
      <c r="G175" s="163">
        <f>G176+G177+G178</f>
        <v>1600</v>
      </c>
      <c r="H175" s="233">
        <f>H176+H177+H178</f>
        <v>1600</v>
      </c>
      <c r="I175" s="66"/>
    </row>
    <row r="176" spans="1:9" hidden="1" x14ac:dyDescent="0.25">
      <c r="A176" s="69">
        <v>3111</v>
      </c>
      <c r="B176" s="70"/>
      <c r="C176" s="68"/>
      <c r="D176" s="83" t="s">
        <v>168</v>
      </c>
      <c r="E176" s="66"/>
      <c r="F176" s="66"/>
      <c r="G176" s="74">
        <v>800</v>
      </c>
      <c r="H176" s="234">
        <v>800</v>
      </c>
      <c r="I176" s="66"/>
    </row>
    <row r="177" spans="1:22" hidden="1" x14ac:dyDescent="0.25">
      <c r="A177" s="69">
        <v>3121</v>
      </c>
      <c r="B177" s="70"/>
      <c r="C177" s="68"/>
      <c r="D177" s="83" t="s">
        <v>171</v>
      </c>
      <c r="E177" s="66"/>
      <c r="F177" s="66"/>
      <c r="G177" s="74">
        <v>600</v>
      </c>
      <c r="H177" s="234">
        <v>600</v>
      </c>
      <c r="I177" s="66"/>
    </row>
    <row r="178" spans="1:22" hidden="1" x14ac:dyDescent="0.25">
      <c r="A178" s="69">
        <v>3132</v>
      </c>
      <c r="B178" s="70"/>
      <c r="C178" s="68"/>
      <c r="D178" s="83" t="s">
        <v>175</v>
      </c>
      <c r="E178" s="66"/>
      <c r="F178" s="66"/>
      <c r="G178" s="74">
        <v>200</v>
      </c>
      <c r="H178" s="234">
        <v>200</v>
      </c>
      <c r="I178" s="66"/>
    </row>
    <row r="179" spans="1:22" s="149" customFormat="1" x14ac:dyDescent="0.25">
      <c r="A179" s="159">
        <v>32</v>
      </c>
      <c r="B179" s="160"/>
      <c r="C179" s="161"/>
      <c r="D179" s="185" t="s">
        <v>22</v>
      </c>
      <c r="E179" s="162"/>
      <c r="F179" s="162"/>
      <c r="G179" s="163">
        <f>G180+G181+G182+G183</f>
        <v>125900</v>
      </c>
      <c r="H179" s="233">
        <f>H180+H181+H182+H183</f>
        <v>95900</v>
      </c>
      <c r="I179" s="162"/>
    </row>
    <row r="180" spans="1:22" s="149" customFormat="1" hidden="1" x14ac:dyDescent="0.25">
      <c r="A180" s="69">
        <v>3211</v>
      </c>
      <c r="B180" s="70"/>
      <c r="C180" s="68"/>
      <c r="D180" s="68" t="s">
        <v>143</v>
      </c>
      <c r="E180" s="66"/>
      <c r="F180" s="66"/>
      <c r="G180" s="74">
        <v>200</v>
      </c>
      <c r="H180" s="234">
        <v>200</v>
      </c>
      <c r="I180" s="162"/>
    </row>
    <row r="181" spans="1:22" s="149" customFormat="1" hidden="1" x14ac:dyDescent="0.25">
      <c r="A181" s="69">
        <v>3221</v>
      </c>
      <c r="B181" s="70"/>
      <c r="C181" s="68"/>
      <c r="D181" s="68" t="s">
        <v>165</v>
      </c>
      <c r="E181" s="66"/>
      <c r="F181" s="66"/>
      <c r="G181" s="74">
        <v>600</v>
      </c>
      <c r="H181" s="234">
        <v>600</v>
      </c>
      <c r="I181" s="162"/>
    </row>
    <row r="182" spans="1:22" s="149" customFormat="1" hidden="1" x14ac:dyDescent="0.25">
      <c r="A182" s="69">
        <v>3222</v>
      </c>
      <c r="B182" s="70"/>
      <c r="C182" s="68"/>
      <c r="D182" s="68" t="s">
        <v>177</v>
      </c>
      <c r="E182" s="66"/>
      <c r="F182" s="66"/>
      <c r="G182" s="74">
        <v>125000</v>
      </c>
      <c r="H182" s="234">
        <v>95000</v>
      </c>
      <c r="I182" s="232">
        <v>-30000</v>
      </c>
    </row>
    <row r="183" spans="1:22" s="149" customFormat="1" hidden="1" x14ac:dyDescent="0.25">
      <c r="A183" s="69">
        <v>3299</v>
      </c>
      <c r="B183" s="70"/>
      <c r="C183" s="68"/>
      <c r="D183" s="68" t="s">
        <v>161</v>
      </c>
      <c r="E183" s="66"/>
      <c r="F183" s="66"/>
      <c r="G183" s="74">
        <v>100</v>
      </c>
      <c r="H183" s="234">
        <v>100</v>
      </c>
      <c r="I183" s="162"/>
    </row>
    <row r="184" spans="1:22" x14ac:dyDescent="0.25">
      <c r="A184" s="69">
        <v>34</v>
      </c>
      <c r="B184" s="70"/>
      <c r="C184" s="68"/>
      <c r="D184" s="68" t="s">
        <v>120</v>
      </c>
      <c r="E184" s="66"/>
      <c r="F184" s="66"/>
      <c r="G184" s="74">
        <v>0</v>
      </c>
      <c r="H184" s="234">
        <v>0</v>
      </c>
      <c r="I184" s="66"/>
    </row>
    <row r="185" spans="1:22" s="149" customFormat="1" x14ac:dyDescent="0.25">
      <c r="A185" s="159">
        <v>37</v>
      </c>
      <c r="B185" s="160"/>
      <c r="C185" s="161"/>
      <c r="D185" s="161" t="s">
        <v>140</v>
      </c>
      <c r="E185" s="162"/>
      <c r="F185" s="162"/>
      <c r="G185" s="163">
        <v>26500</v>
      </c>
      <c r="H185" s="233">
        <f>H186</f>
        <v>30000</v>
      </c>
      <c r="I185" s="162"/>
    </row>
    <row r="186" spans="1:22" s="204" customFormat="1" hidden="1" x14ac:dyDescent="0.25">
      <c r="A186" s="69">
        <v>3722</v>
      </c>
      <c r="B186" s="70"/>
      <c r="C186" s="68"/>
      <c r="D186" s="68" t="s">
        <v>181</v>
      </c>
      <c r="E186" s="66"/>
      <c r="F186" s="66"/>
      <c r="G186" s="74">
        <v>26500</v>
      </c>
      <c r="H186" s="234">
        <v>30000</v>
      </c>
      <c r="I186" s="232">
        <v>3500</v>
      </c>
    </row>
    <row r="187" spans="1:22" x14ac:dyDescent="0.25">
      <c r="A187" s="159">
        <v>38</v>
      </c>
      <c r="B187" s="70"/>
      <c r="C187" s="68"/>
      <c r="D187" s="68" t="s">
        <v>111</v>
      </c>
      <c r="E187" s="66"/>
      <c r="F187" s="66"/>
      <c r="G187" s="74">
        <v>0</v>
      </c>
      <c r="H187" s="233">
        <f>H188</f>
        <v>700</v>
      </c>
      <c r="I187" s="66"/>
    </row>
    <row r="188" spans="1:22" hidden="1" x14ac:dyDescent="0.25">
      <c r="A188" s="69">
        <v>3812</v>
      </c>
      <c r="B188" s="70"/>
      <c r="C188" s="68"/>
      <c r="D188" s="68" t="s">
        <v>192</v>
      </c>
      <c r="E188" s="66"/>
      <c r="F188" s="66"/>
      <c r="G188" s="74">
        <v>0</v>
      </c>
      <c r="H188" s="234">
        <v>700</v>
      </c>
      <c r="I188" s="66">
        <v>700</v>
      </c>
    </row>
    <row r="189" spans="1:22" x14ac:dyDescent="0.25">
      <c r="A189" s="248">
        <v>4</v>
      </c>
      <c r="B189" s="70"/>
      <c r="C189" s="68"/>
      <c r="D189" s="255" t="s">
        <v>14</v>
      </c>
      <c r="E189" s="66"/>
      <c r="F189" s="66"/>
      <c r="G189" s="74">
        <f>SUM(G190)</f>
        <v>22000</v>
      </c>
      <c r="H189" s="234">
        <f>SUM(H190)</f>
        <v>10000</v>
      </c>
      <c r="I189" s="66"/>
    </row>
    <row r="190" spans="1:22" x14ac:dyDescent="0.25">
      <c r="A190" s="159">
        <v>42</v>
      </c>
      <c r="B190" s="160"/>
      <c r="C190" s="161"/>
      <c r="D190" s="161" t="s">
        <v>27</v>
      </c>
      <c r="E190" s="162"/>
      <c r="F190" s="162"/>
      <c r="G190" s="163">
        <f>G191</f>
        <v>22000</v>
      </c>
      <c r="H190" s="233">
        <f>H191</f>
        <v>10000</v>
      </c>
      <c r="I190" s="66"/>
      <c r="T190" s="214"/>
      <c r="U190" s="214"/>
      <c r="V190" s="214"/>
    </row>
    <row r="191" spans="1:22" hidden="1" x14ac:dyDescent="0.25">
      <c r="A191" s="173">
        <v>4241</v>
      </c>
      <c r="B191" s="70"/>
      <c r="C191" s="68"/>
      <c r="D191" s="68" t="s">
        <v>174</v>
      </c>
      <c r="E191" s="66"/>
      <c r="F191" s="66"/>
      <c r="G191" s="74">
        <v>22000</v>
      </c>
      <c r="H191" s="234">
        <v>10000</v>
      </c>
      <c r="I191" s="232">
        <v>-12000</v>
      </c>
      <c r="T191" s="214"/>
      <c r="U191" s="214"/>
      <c r="V191" s="214"/>
    </row>
    <row r="192" spans="1:22" x14ac:dyDescent="0.25">
      <c r="A192" s="325" t="s">
        <v>126</v>
      </c>
      <c r="B192" s="325"/>
      <c r="C192" s="326"/>
      <c r="D192" s="84" t="s">
        <v>137</v>
      </c>
      <c r="E192" s="77"/>
      <c r="F192" s="77"/>
      <c r="G192" s="78">
        <f>SUM(G193)</f>
        <v>42800</v>
      </c>
      <c r="H192" s="235">
        <f>SUM(H193)</f>
        <v>42700</v>
      </c>
      <c r="I192" s="77">
        <v>-100</v>
      </c>
      <c r="T192" s="214"/>
      <c r="U192" s="214"/>
      <c r="V192" s="214"/>
    </row>
    <row r="193" spans="1:24" x14ac:dyDescent="0.25">
      <c r="A193" s="248">
        <v>3</v>
      </c>
      <c r="B193" s="70"/>
      <c r="C193" s="68"/>
      <c r="D193" s="255" t="s">
        <v>12</v>
      </c>
      <c r="E193" s="66"/>
      <c r="F193" s="66"/>
      <c r="G193" s="74">
        <f>G194+G198</f>
        <v>42800</v>
      </c>
      <c r="H193" s="234">
        <f>H194+H198</f>
        <v>42700</v>
      </c>
      <c r="I193" s="66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</row>
    <row r="194" spans="1:24" x14ac:dyDescent="0.25">
      <c r="A194" s="174">
        <v>31</v>
      </c>
      <c r="B194" s="175"/>
      <c r="C194" s="175"/>
      <c r="D194" s="205" t="s">
        <v>13</v>
      </c>
      <c r="E194" s="206"/>
      <c r="F194" s="206"/>
      <c r="G194" s="207">
        <f>G195+G196+G197</f>
        <v>36600</v>
      </c>
      <c r="H194" s="239">
        <f>H195+H196+H197</f>
        <v>39100</v>
      </c>
      <c r="I194" s="208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</row>
    <row r="195" spans="1:24" s="211" customFormat="1" hidden="1" x14ac:dyDescent="0.25">
      <c r="A195" s="173">
        <v>3111</v>
      </c>
      <c r="B195" s="70"/>
      <c r="C195" s="70"/>
      <c r="D195" s="83" t="s">
        <v>168</v>
      </c>
      <c r="E195" s="66"/>
      <c r="F195" s="66"/>
      <c r="G195" s="74">
        <v>28850</v>
      </c>
      <c r="H195" s="234">
        <v>31000</v>
      </c>
      <c r="I195" s="232">
        <v>2150</v>
      </c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</row>
    <row r="196" spans="1:24" s="211" customFormat="1" hidden="1" x14ac:dyDescent="0.25">
      <c r="A196" s="173">
        <v>3121</v>
      </c>
      <c r="B196" s="70"/>
      <c r="C196" s="70"/>
      <c r="D196" s="83" t="s">
        <v>171</v>
      </c>
      <c r="E196" s="66"/>
      <c r="F196" s="66"/>
      <c r="G196" s="74">
        <v>3000</v>
      </c>
      <c r="H196" s="234">
        <v>3000</v>
      </c>
      <c r="I196" s="66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</row>
    <row r="197" spans="1:24" hidden="1" x14ac:dyDescent="0.25">
      <c r="A197" s="87">
        <v>3132</v>
      </c>
      <c r="B197" s="85"/>
      <c r="C197" s="85"/>
      <c r="D197" s="183" t="s">
        <v>175</v>
      </c>
      <c r="E197" s="210"/>
      <c r="F197" s="210"/>
      <c r="G197" s="212">
        <v>4750</v>
      </c>
      <c r="H197" s="240">
        <v>5100</v>
      </c>
      <c r="I197" s="210">
        <v>350</v>
      </c>
      <c r="J197" s="214"/>
      <c r="T197" s="214"/>
      <c r="U197" s="214"/>
      <c r="V197" s="214"/>
      <c r="W197" s="214"/>
      <c r="X197" s="214"/>
    </row>
    <row r="198" spans="1:24" x14ac:dyDescent="0.25">
      <c r="A198" s="159">
        <v>32</v>
      </c>
      <c r="B198" s="160"/>
      <c r="C198" s="161"/>
      <c r="D198" s="185" t="s">
        <v>22</v>
      </c>
      <c r="E198" s="162"/>
      <c r="F198" s="162"/>
      <c r="G198" s="163">
        <f>G199+G200</f>
        <v>6200</v>
      </c>
      <c r="H198" s="233">
        <f>H199+H200</f>
        <v>3600</v>
      </c>
      <c r="I198" s="66"/>
      <c r="T198" s="214"/>
      <c r="U198" s="214"/>
      <c r="V198" s="214"/>
    </row>
    <row r="199" spans="1:24" s="204" customFormat="1" hidden="1" x14ac:dyDescent="0.25">
      <c r="A199" s="69">
        <v>3212</v>
      </c>
      <c r="B199" s="70"/>
      <c r="C199" s="68"/>
      <c r="D199" s="83" t="s">
        <v>176</v>
      </c>
      <c r="E199" s="66"/>
      <c r="F199" s="66"/>
      <c r="G199" s="74">
        <v>3200</v>
      </c>
      <c r="H199" s="234">
        <v>2500</v>
      </c>
      <c r="I199" s="66">
        <v>-700</v>
      </c>
      <c r="T199" s="219"/>
      <c r="U199" s="219"/>
      <c r="V199" s="219"/>
    </row>
    <row r="200" spans="1:24" s="204" customFormat="1" hidden="1" x14ac:dyDescent="0.25">
      <c r="A200" s="69">
        <v>3222</v>
      </c>
      <c r="B200" s="70"/>
      <c r="C200" s="68"/>
      <c r="D200" s="83" t="s">
        <v>177</v>
      </c>
      <c r="E200" s="66"/>
      <c r="F200" s="66"/>
      <c r="G200" s="74">
        <v>3000</v>
      </c>
      <c r="H200" s="234">
        <v>1100</v>
      </c>
      <c r="I200" s="232">
        <v>-1900</v>
      </c>
    </row>
    <row r="201" spans="1:24" x14ac:dyDescent="0.25">
      <c r="A201" s="324" t="s">
        <v>133</v>
      </c>
      <c r="B201" s="325"/>
      <c r="C201" s="326"/>
      <c r="D201" s="84" t="s">
        <v>134</v>
      </c>
      <c r="E201" s="77"/>
      <c r="F201" s="77"/>
      <c r="G201" s="78">
        <f>SUM(G202,G207)</f>
        <v>2200</v>
      </c>
      <c r="H201" s="235">
        <f>SUM(H202,H207)</f>
        <v>1400</v>
      </c>
      <c r="I201" s="77">
        <v>-800</v>
      </c>
    </row>
    <row r="202" spans="1:24" x14ac:dyDescent="0.25">
      <c r="A202" s="248">
        <v>3</v>
      </c>
      <c r="B202" s="70"/>
      <c r="C202" s="68"/>
      <c r="D202" s="83" t="s">
        <v>12</v>
      </c>
      <c r="E202" s="66"/>
      <c r="F202" s="66"/>
      <c r="G202" s="74">
        <f>SUM(G203)</f>
        <v>900</v>
      </c>
      <c r="H202" s="234">
        <f>SUM(H203)</f>
        <v>100</v>
      </c>
      <c r="I202" s="66"/>
    </row>
    <row r="203" spans="1:24" x14ac:dyDescent="0.25">
      <c r="A203" s="159">
        <v>32</v>
      </c>
      <c r="B203" s="160"/>
      <c r="C203" s="161"/>
      <c r="D203" s="185" t="s">
        <v>22</v>
      </c>
      <c r="E203" s="162"/>
      <c r="F203" s="162"/>
      <c r="G203" s="163">
        <f>G204+G205+G206</f>
        <v>900</v>
      </c>
      <c r="H203" s="233">
        <f>H204+H205+H206</f>
        <v>100</v>
      </c>
      <c r="I203" s="66"/>
    </row>
    <row r="204" spans="1:24" s="204" customFormat="1" hidden="1" x14ac:dyDescent="0.25">
      <c r="A204" s="69">
        <v>3222</v>
      </c>
      <c r="B204" s="70"/>
      <c r="C204" s="68"/>
      <c r="D204" s="68" t="s">
        <v>177</v>
      </c>
      <c r="E204" s="66"/>
      <c r="F204" s="66"/>
      <c r="G204" s="74">
        <v>100</v>
      </c>
      <c r="H204" s="234">
        <v>0</v>
      </c>
      <c r="I204" s="66">
        <v>-100</v>
      </c>
    </row>
    <row r="205" spans="1:24" s="204" customFormat="1" hidden="1" x14ac:dyDescent="0.25">
      <c r="A205" s="69">
        <v>3225</v>
      </c>
      <c r="B205" s="70"/>
      <c r="C205" s="68"/>
      <c r="D205" s="68" t="s">
        <v>167</v>
      </c>
      <c r="E205" s="66"/>
      <c r="F205" s="66"/>
      <c r="G205" s="74">
        <v>500</v>
      </c>
      <c r="H205" s="234">
        <v>100</v>
      </c>
      <c r="I205" s="66">
        <v>-400</v>
      </c>
    </row>
    <row r="206" spans="1:24" s="204" customFormat="1" hidden="1" x14ac:dyDescent="0.25">
      <c r="A206" s="69">
        <v>3299</v>
      </c>
      <c r="B206" s="70"/>
      <c r="C206" s="68"/>
      <c r="D206" s="68" t="s">
        <v>161</v>
      </c>
      <c r="E206" s="66"/>
      <c r="F206" s="66"/>
      <c r="G206" s="74">
        <v>300</v>
      </c>
      <c r="H206" s="234">
        <v>0</v>
      </c>
      <c r="I206" s="66">
        <v>-300</v>
      </c>
    </row>
    <row r="207" spans="1:24" x14ac:dyDescent="0.25">
      <c r="A207" s="248">
        <v>4</v>
      </c>
      <c r="B207" s="70"/>
      <c r="C207" s="68"/>
      <c r="D207" s="255" t="s">
        <v>14</v>
      </c>
      <c r="E207" s="66"/>
      <c r="F207" s="66"/>
      <c r="G207" s="74">
        <f>SUM(G208)</f>
        <v>1300</v>
      </c>
      <c r="H207" s="234">
        <f>SUM(H208)</f>
        <v>1300</v>
      </c>
      <c r="I207" s="66"/>
    </row>
    <row r="208" spans="1:24" x14ac:dyDescent="0.25">
      <c r="A208" s="159">
        <v>42</v>
      </c>
      <c r="B208" s="160"/>
      <c r="C208" s="161"/>
      <c r="D208" s="161" t="s">
        <v>27</v>
      </c>
      <c r="E208" s="162"/>
      <c r="F208" s="162"/>
      <c r="G208" s="163">
        <v>1300</v>
      </c>
      <c r="H208" s="233">
        <v>1300</v>
      </c>
      <c r="I208" s="66"/>
    </row>
    <row r="209" spans="1:22" s="204" customFormat="1" hidden="1" x14ac:dyDescent="0.25">
      <c r="A209" s="69">
        <v>4221</v>
      </c>
      <c r="B209" s="70"/>
      <c r="C209" s="68"/>
      <c r="D209" s="68" t="s">
        <v>182</v>
      </c>
      <c r="E209" s="66"/>
      <c r="F209" s="66"/>
      <c r="G209" s="74">
        <v>500</v>
      </c>
      <c r="H209" s="234">
        <v>500</v>
      </c>
      <c r="I209" s="66"/>
    </row>
    <row r="210" spans="1:22" s="204" customFormat="1" hidden="1" x14ac:dyDescent="0.25">
      <c r="A210" s="69">
        <v>4241</v>
      </c>
      <c r="B210" s="70"/>
      <c r="C210" s="68"/>
      <c r="D210" s="68" t="s">
        <v>174</v>
      </c>
      <c r="E210" s="66"/>
      <c r="F210" s="66"/>
      <c r="G210" s="74">
        <v>800</v>
      </c>
      <c r="H210" s="234">
        <v>800</v>
      </c>
      <c r="I210" s="66"/>
    </row>
    <row r="211" spans="1:22" x14ac:dyDescent="0.25">
      <c r="A211" s="324" t="s">
        <v>135</v>
      </c>
      <c r="B211" s="325"/>
      <c r="C211" s="326"/>
      <c r="D211" s="84" t="s">
        <v>136</v>
      </c>
      <c r="E211" s="77"/>
      <c r="F211" s="77"/>
      <c r="G211" s="78">
        <f>SUM(G212,G217)</f>
        <v>4300</v>
      </c>
      <c r="H211" s="235">
        <f>SUM(H212,H217)</f>
        <v>2600</v>
      </c>
      <c r="I211" s="236">
        <v>-1700</v>
      </c>
    </row>
    <row r="212" spans="1:22" x14ac:dyDescent="0.25">
      <c r="A212" s="248">
        <v>3</v>
      </c>
      <c r="B212" s="70"/>
      <c r="C212" s="68"/>
      <c r="D212" s="83" t="s">
        <v>12</v>
      </c>
      <c r="E212" s="66"/>
      <c r="F212" s="66"/>
      <c r="G212" s="74">
        <f>SUM(G213)</f>
        <v>3700</v>
      </c>
      <c r="H212" s="234">
        <f>SUM(H213)</f>
        <v>2000</v>
      </c>
      <c r="I212" s="66"/>
    </row>
    <row r="213" spans="1:22" s="149" customFormat="1" x14ac:dyDescent="0.25">
      <c r="A213" s="159">
        <v>32</v>
      </c>
      <c r="B213" s="160"/>
      <c r="C213" s="161"/>
      <c r="D213" s="185" t="s">
        <v>22</v>
      </c>
      <c r="E213" s="162"/>
      <c r="F213" s="162"/>
      <c r="G213" s="163">
        <f>G214+G215+G216</f>
        <v>3700</v>
      </c>
      <c r="H213" s="233">
        <f>H214+H215+H216</f>
        <v>2000</v>
      </c>
      <c r="I213" s="162"/>
    </row>
    <row r="214" spans="1:22" hidden="1" x14ac:dyDescent="0.25">
      <c r="A214" s="69">
        <v>3224</v>
      </c>
      <c r="B214" s="70"/>
      <c r="C214" s="68"/>
      <c r="D214" s="68" t="s">
        <v>166</v>
      </c>
      <c r="E214" s="66"/>
      <c r="F214" s="66"/>
      <c r="G214" s="74">
        <v>1300</v>
      </c>
      <c r="H214" s="234">
        <v>1300</v>
      </c>
      <c r="I214" s="66"/>
    </row>
    <row r="215" spans="1:22" hidden="1" x14ac:dyDescent="0.25">
      <c r="A215" s="69">
        <v>3225</v>
      </c>
      <c r="B215" s="70"/>
      <c r="C215" s="68"/>
      <c r="D215" s="68" t="s">
        <v>167</v>
      </c>
      <c r="E215" s="66"/>
      <c r="F215" s="66"/>
      <c r="G215" s="74">
        <v>200</v>
      </c>
      <c r="H215" s="234">
        <v>200</v>
      </c>
      <c r="I215" s="66"/>
    </row>
    <row r="216" spans="1:22" hidden="1" x14ac:dyDescent="0.25">
      <c r="A216" s="69">
        <v>3232</v>
      </c>
      <c r="B216" s="70"/>
      <c r="C216" s="68"/>
      <c r="D216" s="68" t="s">
        <v>147</v>
      </c>
      <c r="E216" s="66"/>
      <c r="F216" s="66"/>
      <c r="G216" s="74">
        <v>2200</v>
      </c>
      <c r="H216" s="234">
        <v>500</v>
      </c>
      <c r="I216" s="232">
        <v>-1700</v>
      </c>
    </row>
    <row r="217" spans="1:22" x14ac:dyDescent="0.25">
      <c r="A217" s="248">
        <v>4</v>
      </c>
      <c r="B217" s="70"/>
      <c r="C217" s="68"/>
      <c r="D217" s="255" t="s">
        <v>14</v>
      </c>
      <c r="E217" s="66"/>
      <c r="F217" s="66"/>
      <c r="G217" s="74">
        <f>SUM(G218)</f>
        <v>600</v>
      </c>
      <c r="H217" s="234">
        <f>SUM(H218)</f>
        <v>600</v>
      </c>
      <c r="I217" s="66"/>
    </row>
    <row r="218" spans="1:22" s="149" customFormat="1" x14ac:dyDescent="0.25">
      <c r="A218" s="159">
        <v>42</v>
      </c>
      <c r="B218" s="160"/>
      <c r="C218" s="161"/>
      <c r="D218" s="161" t="s">
        <v>27</v>
      </c>
      <c r="E218" s="162"/>
      <c r="F218" s="162"/>
      <c r="G218" s="163">
        <v>600</v>
      </c>
      <c r="H218" s="233">
        <v>600</v>
      </c>
      <c r="I218" s="162"/>
    </row>
    <row r="219" spans="1:22" hidden="1" x14ac:dyDescent="0.25">
      <c r="A219" s="69">
        <v>4221</v>
      </c>
      <c r="B219" s="70"/>
      <c r="C219" s="68"/>
      <c r="D219" s="68" t="s">
        <v>182</v>
      </c>
      <c r="E219" s="66"/>
      <c r="F219" s="66"/>
      <c r="G219" s="74">
        <v>300</v>
      </c>
      <c r="H219" s="234">
        <v>300</v>
      </c>
      <c r="I219" s="66"/>
    </row>
    <row r="220" spans="1:22" hidden="1" x14ac:dyDescent="0.25">
      <c r="A220" s="69">
        <v>4241</v>
      </c>
      <c r="B220" s="70"/>
      <c r="C220" s="68"/>
      <c r="D220" s="68" t="s">
        <v>174</v>
      </c>
      <c r="E220" s="66"/>
      <c r="F220" s="66"/>
      <c r="G220" s="74">
        <v>300</v>
      </c>
      <c r="H220" s="234">
        <v>300</v>
      </c>
      <c r="I220" s="66"/>
    </row>
    <row r="221" spans="1:22" x14ac:dyDescent="0.25">
      <c r="A221" s="330" t="s">
        <v>94</v>
      </c>
      <c r="B221" s="331"/>
      <c r="C221" s="332"/>
      <c r="D221" s="88" t="s">
        <v>95</v>
      </c>
      <c r="E221" s="89"/>
      <c r="F221" s="89"/>
      <c r="G221" s="90">
        <f>SUM(G222,G231)</f>
        <v>91300</v>
      </c>
      <c r="H221" s="242">
        <f>SUM(H222,H231)</f>
        <v>91300</v>
      </c>
      <c r="I221" s="89"/>
    </row>
    <row r="222" spans="1:22" x14ac:dyDescent="0.25">
      <c r="A222" s="324" t="s">
        <v>92</v>
      </c>
      <c r="B222" s="325"/>
      <c r="C222" s="326"/>
      <c r="D222" s="84" t="s">
        <v>88</v>
      </c>
      <c r="E222" s="77"/>
      <c r="F222" s="77"/>
      <c r="G222" s="78">
        <f>SUM(G223)</f>
        <v>54950</v>
      </c>
      <c r="H222" s="235">
        <f>SUM(H223)</f>
        <v>54950</v>
      </c>
      <c r="I222" s="77"/>
    </row>
    <row r="223" spans="1:22" x14ac:dyDescent="0.25">
      <c r="A223" s="86">
        <v>3</v>
      </c>
      <c r="B223" s="85"/>
      <c r="C223" s="85"/>
      <c r="D223" s="83" t="s">
        <v>12</v>
      </c>
      <c r="E223" s="66"/>
      <c r="F223" s="66"/>
      <c r="G223" s="74">
        <f>G224+G228</f>
        <v>54950</v>
      </c>
      <c r="H223" s="234">
        <f>H224+H228</f>
        <v>54950</v>
      </c>
      <c r="I223" s="66"/>
      <c r="S223" s="214"/>
      <c r="T223" s="214"/>
      <c r="U223" s="214"/>
      <c r="V223" s="214"/>
    </row>
    <row r="224" spans="1:22" s="149" customFormat="1" x14ac:dyDescent="0.25">
      <c r="A224" s="159">
        <v>31</v>
      </c>
      <c r="B224" s="160"/>
      <c r="C224" s="161"/>
      <c r="D224" s="185" t="s">
        <v>13</v>
      </c>
      <c r="E224" s="162"/>
      <c r="F224" s="162"/>
      <c r="G224" s="163">
        <f>G225+G226+G227</f>
        <v>52350</v>
      </c>
      <c r="H224" s="233">
        <f>H225+H226+H227</f>
        <v>52350</v>
      </c>
      <c r="I224" s="162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</row>
    <row r="225" spans="1:24" s="204" customFormat="1" hidden="1" x14ac:dyDescent="0.25">
      <c r="A225" s="180">
        <v>3111</v>
      </c>
      <c r="B225" s="72"/>
      <c r="C225" s="72"/>
      <c r="D225" s="83" t="s">
        <v>168</v>
      </c>
      <c r="E225" s="208"/>
      <c r="F225" s="208"/>
      <c r="G225" s="216">
        <v>42500</v>
      </c>
      <c r="H225" s="243">
        <v>42500</v>
      </c>
      <c r="I225" s="208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</row>
    <row r="226" spans="1:24" s="217" customFormat="1" hidden="1" x14ac:dyDescent="0.25">
      <c r="A226" s="173">
        <v>3121</v>
      </c>
      <c r="B226" s="70"/>
      <c r="C226" s="70"/>
      <c r="D226" s="83" t="s">
        <v>171</v>
      </c>
      <c r="E226" s="66"/>
      <c r="F226" s="66"/>
      <c r="G226" s="74">
        <v>2850</v>
      </c>
      <c r="H226" s="234">
        <v>2850</v>
      </c>
      <c r="I226" s="66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</row>
    <row r="227" spans="1:24" s="217" customFormat="1" hidden="1" x14ac:dyDescent="0.25">
      <c r="A227" s="173">
        <v>3132</v>
      </c>
      <c r="B227" s="70"/>
      <c r="C227" s="70"/>
      <c r="D227" s="83" t="s">
        <v>175</v>
      </c>
      <c r="E227" s="66"/>
      <c r="F227" s="66"/>
      <c r="G227" s="74">
        <v>7000</v>
      </c>
      <c r="H227" s="234">
        <v>7000</v>
      </c>
      <c r="I227" s="66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</row>
    <row r="228" spans="1:24" s="213" customFormat="1" x14ac:dyDescent="0.25">
      <c r="A228" s="184">
        <v>32</v>
      </c>
      <c r="B228" s="160"/>
      <c r="C228" s="160"/>
      <c r="D228" s="185" t="s">
        <v>22</v>
      </c>
      <c r="E228" s="162"/>
      <c r="F228" s="162"/>
      <c r="G228" s="163">
        <v>2600</v>
      </c>
      <c r="H228" s="233">
        <v>2600</v>
      </c>
      <c r="I228" s="162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18"/>
    </row>
    <row r="229" spans="1:24" s="211" customFormat="1" hidden="1" x14ac:dyDescent="0.25">
      <c r="A229" s="173">
        <v>3211</v>
      </c>
      <c r="B229" s="70"/>
      <c r="C229" s="70"/>
      <c r="D229" s="83" t="s">
        <v>143</v>
      </c>
      <c r="E229" s="66"/>
      <c r="F229" s="66"/>
      <c r="G229" s="74">
        <v>600</v>
      </c>
      <c r="H229" s="234">
        <v>600</v>
      </c>
      <c r="I229" s="66"/>
      <c r="J229" s="214"/>
      <c r="K229" s="214"/>
      <c r="L229" s="214"/>
      <c r="M229" s="214"/>
      <c r="N229" s="214"/>
      <c r="O229" s="214"/>
      <c r="P229" s="214"/>
      <c r="Q229" s="214"/>
      <c r="R229" s="214"/>
      <c r="S229" s="214"/>
      <c r="T229" s="214"/>
      <c r="U229" s="214"/>
      <c r="V229" s="214"/>
      <c r="W229" s="214"/>
      <c r="X229" s="214"/>
    </row>
    <row r="230" spans="1:24" hidden="1" x14ac:dyDescent="0.25">
      <c r="A230" s="87">
        <v>3212</v>
      </c>
      <c r="B230" s="85"/>
      <c r="C230" s="85"/>
      <c r="D230" s="183" t="s">
        <v>176</v>
      </c>
      <c r="E230" s="210"/>
      <c r="F230" s="210"/>
      <c r="G230" s="212">
        <v>2000</v>
      </c>
      <c r="H230" s="240">
        <v>2000</v>
      </c>
      <c r="I230" s="210"/>
      <c r="J230" s="214"/>
      <c r="K230" s="214"/>
      <c r="L230" s="214"/>
      <c r="M230" s="214"/>
      <c r="N230" s="214"/>
      <c r="O230" s="214"/>
      <c r="P230" s="214"/>
      <c r="Q230" s="214"/>
      <c r="R230" s="214"/>
      <c r="S230" s="214"/>
      <c r="T230" s="214"/>
      <c r="U230" s="214"/>
      <c r="V230" s="214"/>
      <c r="W230" s="214"/>
      <c r="X230" s="214"/>
    </row>
    <row r="231" spans="1:24" x14ac:dyDescent="0.25">
      <c r="A231" s="324" t="s">
        <v>96</v>
      </c>
      <c r="B231" s="325"/>
      <c r="C231" s="326"/>
      <c r="D231" s="84" t="s">
        <v>97</v>
      </c>
      <c r="E231" s="77"/>
      <c r="F231" s="77"/>
      <c r="G231" s="78">
        <f>SUM(G232)</f>
        <v>36350</v>
      </c>
      <c r="H231" s="235">
        <f>SUM(H232)</f>
        <v>36350</v>
      </c>
      <c r="I231" s="77"/>
      <c r="J231" s="214"/>
      <c r="K231" s="214"/>
      <c r="L231" s="214"/>
      <c r="M231" s="214"/>
      <c r="N231" s="214"/>
      <c r="O231" s="214"/>
      <c r="P231" s="214"/>
      <c r="Q231" s="214"/>
      <c r="R231" s="214"/>
      <c r="S231" s="214"/>
      <c r="T231" s="214"/>
      <c r="U231" s="214"/>
      <c r="V231" s="214"/>
      <c r="W231" s="214"/>
      <c r="X231" s="214"/>
    </row>
    <row r="232" spans="1:24" x14ac:dyDescent="0.25">
      <c r="A232" s="86">
        <v>3</v>
      </c>
      <c r="B232" s="85"/>
      <c r="C232" s="85"/>
      <c r="D232" s="215" t="s">
        <v>12</v>
      </c>
      <c r="E232" s="208"/>
      <c r="F232" s="208"/>
      <c r="G232" s="216">
        <f>G233+G237</f>
        <v>36350</v>
      </c>
      <c r="H232" s="243">
        <f>H233+H237</f>
        <v>36350</v>
      </c>
      <c r="I232" s="208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214"/>
      <c r="X232" s="214"/>
    </row>
    <row r="233" spans="1:24" s="213" customFormat="1" x14ac:dyDescent="0.25">
      <c r="A233" s="159">
        <v>31</v>
      </c>
      <c r="B233" s="160"/>
      <c r="C233" s="161"/>
      <c r="D233" s="185" t="s">
        <v>13</v>
      </c>
      <c r="E233" s="162"/>
      <c r="F233" s="162"/>
      <c r="G233" s="163">
        <v>34000</v>
      </c>
      <c r="H233" s="233">
        <v>34000</v>
      </c>
      <c r="I233" s="162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18"/>
    </row>
    <row r="234" spans="1:24" s="220" customFormat="1" hidden="1" x14ac:dyDescent="0.25">
      <c r="A234" s="180">
        <v>3111</v>
      </c>
      <c r="B234" s="72"/>
      <c r="C234" s="72"/>
      <c r="D234" s="183" t="s">
        <v>168</v>
      </c>
      <c r="E234" s="209"/>
      <c r="F234" s="209"/>
      <c r="G234" s="212">
        <v>26500</v>
      </c>
      <c r="H234" s="240">
        <v>26500</v>
      </c>
      <c r="I234" s="209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18"/>
    </row>
    <row r="235" spans="1:24" s="213" customFormat="1" hidden="1" x14ac:dyDescent="0.25">
      <c r="A235" s="173">
        <v>3121</v>
      </c>
      <c r="B235" s="70"/>
      <c r="C235" s="70"/>
      <c r="D235" s="83" t="s">
        <v>171</v>
      </c>
      <c r="E235" s="162"/>
      <c r="F235" s="162"/>
      <c r="G235" s="74">
        <v>3100</v>
      </c>
      <c r="H235" s="234">
        <v>3100</v>
      </c>
      <c r="I235" s="162"/>
      <c r="J235" s="218"/>
      <c r="K235" s="218"/>
      <c r="L235" s="218"/>
      <c r="M235" s="218"/>
      <c r="N235" s="218"/>
      <c r="O235" s="218"/>
      <c r="P235" s="218"/>
      <c r="Q235" s="218"/>
      <c r="R235" s="218"/>
      <c r="S235" s="218"/>
      <c r="T235" s="218"/>
      <c r="U235" s="218"/>
      <c r="V235" s="218"/>
      <c r="W235" s="218"/>
      <c r="X235" s="218"/>
    </row>
    <row r="236" spans="1:24" s="213" customFormat="1" hidden="1" x14ac:dyDescent="0.25">
      <c r="A236" s="173">
        <v>3132</v>
      </c>
      <c r="B236" s="70"/>
      <c r="C236" s="70"/>
      <c r="D236" s="83" t="s">
        <v>175</v>
      </c>
      <c r="E236" s="162"/>
      <c r="F236" s="162"/>
      <c r="G236" s="74">
        <v>4400</v>
      </c>
      <c r="H236" s="234">
        <v>4400</v>
      </c>
      <c r="I236" s="162"/>
      <c r="J236" s="218"/>
      <c r="K236" s="218"/>
      <c r="L236" s="218"/>
      <c r="M236" s="218"/>
      <c r="N236" s="218"/>
      <c r="O236" s="218"/>
      <c r="P236" s="218"/>
      <c r="Q236" s="218"/>
      <c r="R236" s="218"/>
      <c r="S236" s="218"/>
      <c r="T236" s="218"/>
      <c r="U236" s="218"/>
      <c r="V236" s="218"/>
      <c r="W236" s="218"/>
      <c r="X236" s="218"/>
    </row>
    <row r="237" spans="1:24" s="149" customFormat="1" x14ac:dyDescent="0.25">
      <c r="A237" s="174">
        <v>32</v>
      </c>
      <c r="B237" s="175"/>
      <c r="C237" s="175"/>
      <c r="D237" s="221" t="s">
        <v>22</v>
      </c>
      <c r="E237" s="222"/>
      <c r="F237" s="222"/>
      <c r="G237" s="223">
        <v>2350</v>
      </c>
      <c r="H237" s="244">
        <v>2350</v>
      </c>
      <c r="I237" s="222"/>
      <c r="J237" s="218"/>
      <c r="K237" s="218"/>
      <c r="L237" s="218"/>
      <c r="M237" s="218"/>
      <c r="N237" s="218"/>
      <c r="O237" s="218"/>
      <c r="P237" s="218"/>
      <c r="Q237" s="218"/>
      <c r="R237" s="218"/>
      <c r="S237" s="218"/>
      <c r="T237" s="218"/>
      <c r="U237" s="218"/>
      <c r="V237" s="218"/>
      <c r="W237" s="218"/>
      <c r="X237" s="218"/>
    </row>
    <row r="238" spans="1:24" s="217" customFormat="1" hidden="1" x14ac:dyDescent="0.25">
      <c r="A238" s="173">
        <v>3212</v>
      </c>
      <c r="B238" s="70"/>
      <c r="C238" s="70"/>
      <c r="D238" s="83" t="s">
        <v>176</v>
      </c>
      <c r="E238" s="66"/>
      <c r="F238" s="66"/>
      <c r="G238" s="74">
        <v>1900</v>
      </c>
      <c r="H238" s="234">
        <v>1900</v>
      </c>
      <c r="I238" s="66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</row>
    <row r="239" spans="1:24" s="217" customFormat="1" hidden="1" x14ac:dyDescent="0.25">
      <c r="A239" s="173">
        <v>3236</v>
      </c>
      <c r="B239" s="70"/>
      <c r="C239" s="70"/>
      <c r="D239" s="83" t="s">
        <v>151</v>
      </c>
      <c r="E239" s="66"/>
      <c r="F239" s="66"/>
      <c r="G239" s="74">
        <v>200</v>
      </c>
      <c r="H239" s="234">
        <v>200</v>
      </c>
      <c r="I239" s="66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</row>
    <row r="240" spans="1:24" s="204" customFormat="1" hidden="1" x14ac:dyDescent="0.25">
      <c r="A240" s="87">
        <v>3237</v>
      </c>
      <c r="B240" s="85"/>
      <c r="C240" s="85"/>
      <c r="D240" s="183" t="s">
        <v>154</v>
      </c>
      <c r="E240" s="210"/>
      <c r="F240" s="210"/>
      <c r="G240" s="212">
        <v>250</v>
      </c>
      <c r="H240" s="240">
        <v>250</v>
      </c>
      <c r="I240" s="210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</row>
    <row r="241" spans="1:22" x14ac:dyDescent="0.25">
      <c r="A241" s="330" t="s">
        <v>98</v>
      </c>
      <c r="B241" s="331"/>
      <c r="C241" s="332"/>
      <c r="D241" s="88" t="s">
        <v>99</v>
      </c>
      <c r="E241" s="88"/>
      <c r="F241" s="88"/>
      <c r="G241" s="91">
        <f t="shared" ref="G241:H245" si="2">SUM(G242)</f>
        <v>5000</v>
      </c>
      <c r="H241" s="245">
        <f t="shared" si="2"/>
        <v>7000</v>
      </c>
      <c r="I241" s="88"/>
      <c r="J241" s="214"/>
      <c r="K241" s="214"/>
      <c r="L241" s="214"/>
      <c r="M241" s="214"/>
      <c r="N241" s="214"/>
      <c r="O241" s="214"/>
      <c r="P241" s="214"/>
      <c r="Q241" s="214"/>
      <c r="R241" s="214"/>
      <c r="S241" s="214"/>
      <c r="T241" s="214"/>
      <c r="U241" s="214"/>
      <c r="V241" s="214"/>
    </row>
    <row r="242" spans="1:22" x14ac:dyDescent="0.25">
      <c r="A242" s="331" t="s">
        <v>100</v>
      </c>
      <c r="B242" s="331"/>
      <c r="C242" s="332"/>
      <c r="D242" s="88" t="s">
        <v>101</v>
      </c>
      <c r="E242" s="89"/>
      <c r="F242" s="89"/>
      <c r="G242" s="90">
        <f t="shared" si="2"/>
        <v>5000</v>
      </c>
      <c r="H242" s="242">
        <f t="shared" si="2"/>
        <v>7000</v>
      </c>
      <c r="I242" s="89"/>
      <c r="S242" s="214"/>
      <c r="T242" s="214"/>
      <c r="U242" s="214"/>
      <c r="V242" s="214"/>
    </row>
    <row r="243" spans="1:22" x14ac:dyDescent="0.25">
      <c r="A243" s="330" t="s">
        <v>102</v>
      </c>
      <c r="B243" s="331"/>
      <c r="C243" s="332"/>
      <c r="D243" s="88" t="s">
        <v>103</v>
      </c>
      <c r="E243" s="89"/>
      <c r="F243" s="89"/>
      <c r="G243" s="90">
        <f t="shared" si="2"/>
        <v>5000</v>
      </c>
      <c r="H243" s="242">
        <f t="shared" si="2"/>
        <v>7000</v>
      </c>
      <c r="I243" s="89"/>
      <c r="S243" s="214"/>
      <c r="T243" s="214"/>
      <c r="U243" s="214"/>
      <c r="V243" s="214"/>
    </row>
    <row r="244" spans="1:22" x14ac:dyDescent="0.25">
      <c r="A244" s="324" t="s">
        <v>92</v>
      </c>
      <c r="B244" s="325"/>
      <c r="C244" s="326"/>
      <c r="D244" s="84" t="s">
        <v>88</v>
      </c>
      <c r="E244" s="77"/>
      <c r="F244" s="77"/>
      <c r="G244" s="78">
        <f t="shared" si="2"/>
        <v>5000</v>
      </c>
      <c r="H244" s="235">
        <f t="shared" si="2"/>
        <v>7000</v>
      </c>
      <c r="I244" s="236">
        <v>2000</v>
      </c>
      <c r="S244" s="214"/>
      <c r="T244" s="214"/>
      <c r="U244" s="214"/>
      <c r="V244" s="214"/>
    </row>
    <row r="245" spans="1:22" x14ac:dyDescent="0.25">
      <c r="A245" s="86">
        <v>3</v>
      </c>
      <c r="B245" s="85"/>
      <c r="C245" s="85"/>
      <c r="D245" s="83" t="s">
        <v>12</v>
      </c>
      <c r="E245" s="66"/>
      <c r="F245" s="66"/>
      <c r="G245" s="74">
        <f t="shared" si="2"/>
        <v>5000</v>
      </c>
      <c r="H245" s="234">
        <f t="shared" si="2"/>
        <v>7000</v>
      </c>
      <c r="I245" s="66"/>
    </row>
    <row r="246" spans="1:22" x14ac:dyDescent="0.25">
      <c r="A246" s="159">
        <v>32</v>
      </c>
      <c r="B246" s="160"/>
      <c r="C246" s="161"/>
      <c r="D246" s="185" t="s">
        <v>22</v>
      </c>
      <c r="E246" s="162"/>
      <c r="F246" s="162"/>
      <c r="G246" s="163">
        <v>5000</v>
      </c>
      <c r="H246" s="233">
        <f>H247</f>
        <v>7000</v>
      </c>
      <c r="I246" s="66"/>
    </row>
    <row r="247" spans="1:22" hidden="1" x14ac:dyDescent="0.25">
      <c r="A247" s="82">
        <v>3222</v>
      </c>
      <c r="B247" s="64"/>
      <c r="C247" s="65"/>
      <c r="D247" s="66" t="s">
        <v>177</v>
      </c>
      <c r="E247" s="66"/>
      <c r="F247" s="66"/>
      <c r="G247" s="74">
        <v>5000</v>
      </c>
      <c r="H247" s="234">
        <v>7000</v>
      </c>
      <c r="I247" s="66"/>
    </row>
    <row r="248" spans="1:22" x14ac:dyDescent="0.25">
      <c r="H248" s="241"/>
    </row>
    <row r="251" spans="1:22" x14ac:dyDescent="0.25">
      <c r="A251" t="s">
        <v>208</v>
      </c>
      <c r="G251" t="s">
        <v>196</v>
      </c>
    </row>
    <row r="252" spans="1:22" x14ac:dyDescent="0.25">
      <c r="G252" t="s">
        <v>207</v>
      </c>
    </row>
    <row r="253" spans="1:22" x14ac:dyDescent="0.25">
      <c r="A253" t="s">
        <v>193</v>
      </c>
      <c r="B253" t="s">
        <v>195</v>
      </c>
      <c r="G253" t="s">
        <v>197</v>
      </c>
    </row>
    <row r="254" spans="1:22" x14ac:dyDescent="0.25">
      <c r="A254" t="s">
        <v>194</v>
      </c>
      <c r="B254" t="s">
        <v>205</v>
      </c>
    </row>
  </sheetData>
  <mergeCells count="44">
    <mergeCell ref="A243:C243"/>
    <mergeCell ref="A244:C244"/>
    <mergeCell ref="A211:C211"/>
    <mergeCell ref="A221:C221"/>
    <mergeCell ref="A222:C222"/>
    <mergeCell ref="A231:C231"/>
    <mergeCell ref="A241:C241"/>
    <mergeCell ref="A242:C242"/>
    <mergeCell ref="A201:C201"/>
    <mergeCell ref="A103:C103"/>
    <mergeCell ref="A110:C110"/>
    <mergeCell ref="A117:C117"/>
    <mergeCell ref="A124:C124"/>
    <mergeCell ref="A125:C125"/>
    <mergeCell ref="A132:C132"/>
    <mergeCell ref="A141:C141"/>
    <mergeCell ref="A150:C150"/>
    <mergeCell ref="A158:C158"/>
    <mergeCell ref="A173:C173"/>
    <mergeCell ref="A192:C192"/>
    <mergeCell ref="A69:C69"/>
    <mergeCell ref="A41:C41"/>
    <mergeCell ref="A42:C42"/>
    <mergeCell ref="A52:C52"/>
    <mergeCell ref="A53:C53"/>
    <mergeCell ref="A57:C57"/>
    <mergeCell ref="A58:C58"/>
    <mergeCell ref="A59:C59"/>
    <mergeCell ref="A60:C60"/>
    <mergeCell ref="A61:C61"/>
    <mergeCell ref="A67:C67"/>
    <mergeCell ref="A68:C68"/>
    <mergeCell ref="A40:C40"/>
    <mergeCell ref="A1:I1"/>
    <mergeCell ref="A3:I3"/>
    <mergeCell ref="A5:C5"/>
    <mergeCell ref="A6:C6"/>
    <mergeCell ref="A7:C7"/>
    <mergeCell ref="A9:C9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Za školski odbor-2.razina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2024-11-08T09:47:06Z</cp:lastPrinted>
  <dcterms:created xsi:type="dcterms:W3CDTF">2022-08-12T12:51:27Z</dcterms:created>
  <dcterms:modified xsi:type="dcterms:W3CDTF">2024-12-20T11:50:34Z</dcterms:modified>
</cp:coreProperties>
</file>